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CD\ARCS\modelli ministeriali LA\modello LA 2023\3^riaddozione\"/>
    </mc:Choice>
  </mc:AlternateContent>
  <bookViews>
    <workbookView xWindow="0" yWindow="0" windowWidth="19320" windowHeight="15480" tabRatio="857"/>
  </bookViews>
  <sheets>
    <sheet name="Modello LA 2023" sheetId="13" r:id="rId1"/>
    <sheet name="Modello LA 2022" sheetId="14" r:id="rId2"/>
    <sheet name="Allegato 3.a" sheetId="11" state="hidden" r:id="rId3"/>
    <sheet name="Allegato 3.b" sheetId="12" state="hidden" r:id="rId4"/>
  </sheets>
  <externalReferences>
    <externalReference r:id="rId5"/>
  </externalReferences>
  <definedNames>
    <definedName name="_xlnm.Print_Area" localSheetId="2">'Allegato 3.a'!$A$1:$M$120</definedName>
    <definedName name="_xlnm.Print_Area" localSheetId="3">'Allegato 3.b'!$A$1:$I$50</definedName>
    <definedName name="_xlnm.Print_Area" localSheetId="1">'Modello LA 2022'!$A$1:$R$120</definedName>
    <definedName name="_xlnm.Print_Area" localSheetId="0">'Modello LA 2023'!$A$1:$R$120</definedName>
    <definedName name="_xlnm.Print_Titles" localSheetId="2">'Allegato 3.a'!$1:$8</definedName>
    <definedName name="_xlnm.Print_Titles" localSheetId="1">'Modello LA 2022'!$1:$8</definedName>
    <definedName name="_xlnm.Print_Titles" localSheetId="0">'Modello LA 2023'!$1:$8</definedName>
  </definedNames>
  <calcPr calcId="162913" concurrentCalc="0"/>
</workbook>
</file>

<file path=xl/calcChain.xml><?xml version="1.0" encoding="utf-8"?>
<calcChain xmlns="http://schemas.openxmlformats.org/spreadsheetml/2006/main">
  <c r="R120" i="13" l="1"/>
  <c r="R119" i="13"/>
  <c r="R118" i="13"/>
  <c r="R117" i="13"/>
  <c r="R116" i="13"/>
  <c r="R115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P49" i="13"/>
  <c r="P99" i="13"/>
  <c r="P120" i="13"/>
  <c r="F49" i="13"/>
  <c r="F99" i="13"/>
  <c r="F120" i="13"/>
  <c r="G49" i="13"/>
  <c r="G99" i="13"/>
  <c r="G120" i="13"/>
  <c r="H49" i="13"/>
  <c r="H99" i="13"/>
  <c r="H120" i="13"/>
  <c r="I49" i="13"/>
  <c r="I99" i="13"/>
  <c r="I120" i="13"/>
  <c r="J49" i="13"/>
  <c r="J99" i="13"/>
  <c r="J120" i="13"/>
  <c r="K49" i="13"/>
  <c r="K99" i="13"/>
  <c r="K120" i="13"/>
  <c r="L49" i="13"/>
  <c r="L99" i="13"/>
  <c r="L120" i="13"/>
  <c r="M49" i="13"/>
  <c r="M99" i="13"/>
  <c r="M120" i="13"/>
  <c r="N49" i="13"/>
  <c r="N99" i="13"/>
  <c r="N120" i="13"/>
  <c r="O49" i="13"/>
  <c r="O99" i="13"/>
  <c r="O120" i="13"/>
  <c r="Q49" i="13"/>
  <c r="Q99" i="13"/>
  <c r="Q120" i="13"/>
  <c r="E49" i="13"/>
  <c r="E99" i="13"/>
  <c r="E120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E43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E22" i="13"/>
  <c r="E18" i="13"/>
  <c r="E17" i="13"/>
  <c r="E10" i="13"/>
  <c r="E27" i="13"/>
  <c r="E30" i="13"/>
  <c r="E37" i="13"/>
  <c r="E29" i="13"/>
  <c r="E90" i="13"/>
  <c r="E84" i="13"/>
  <c r="E76" i="13"/>
  <c r="E75" i="13"/>
  <c r="E62" i="13"/>
  <c r="E68" i="13"/>
  <c r="E61" i="13"/>
  <c r="E56" i="13"/>
  <c r="E55" i="13"/>
  <c r="E51" i="13"/>
  <c r="E102" i="13"/>
  <c r="E101" i="13"/>
  <c r="E106" i="13"/>
  <c r="E118" i="13"/>
  <c r="R11" i="13"/>
  <c r="I25" i="14"/>
  <c r="J25" i="14"/>
  <c r="K25" i="14"/>
  <c r="L25" i="14"/>
  <c r="M25" i="14"/>
  <c r="N25" i="14"/>
  <c r="O25" i="14"/>
  <c r="P25" i="14"/>
  <c r="Q25" i="14"/>
  <c r="H25" i="14"/>
  <c r="Q119" i="14"/>
  <c r="P119" i="14"/>
  <c r="O119" i="14"/>
  <c r="N119" i="14"/>
  <c r="M119" i="14"/>
  <c r="L119" i="14"/>
  <c r="K119" i="14"/>
  <c r="J119" i="14"/>
  <c r="I119" i="14"/>
  <c r="H119" i="14"/>
  <c r="G119" i="14"/>
  <c r="F119" i="14"/>
  <c r="E119" i="14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R111" i="14"/>
  <c r="E111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Q107" i="14"/>
  <c r="P107" i="14"/>
  <c r="O107" i="14"/>
  <c r="N107" i="14"/>
  <c r="M107" i="14"/>
  <c r="L107" i="14"/>
  <c r="K107" i="14"/>
  <c r="J107" i="14"/>
  <c r="J106" i="14"/>
  <c r="I107" i="14"/>
  <c r="H107" i="14"/>
  <c r="G107" i="14"/>
  <c r="F107" i="14"/>
  <c r="E107" i="14"/>
  <c r="Q105" i="14"/>
  <c r="P105" i="14"/>
  <c r="O105" i="14"/>
  <c r="N105" i="14"/>
  <c r="M105" i="14"/>
  <c r="L105" i="14"/>
  <c r="K105" i="14"/>
  <c r="J105" i="14"/>
  <c r="I105" i="14"/>
  <c r="H105" i="14"/>
  <c r="G105" i="14"/>
  <c r="R105" i="14"/>
  <c r="F105" i="14"/>
  <c r="E105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Q103" i="14"/>
  <c r="Q102" i="14"/>
  <c r="Q101" i="14"/>
  <c r="P103" i="14"/>
  <c r="O103" i="14"/>
  <c r="N103" i="14"/>
  <c r="M103" i="14"/>
  <c r="L103" i="14"/>
  <c r="K103" i="14"/>
  <c r="J103" i="14"/>
  <c r="J102" i="14"/>
  <c r="I103" i="14"/>
  <c r="I102" i="14"/>
  <c r="I101" i="14"/>
  <c r="H103" i="14"/>
  <c r="G103" i="14"/>
  <c r="F103" i="14"/>
  <c r="E103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Q93" i="14"/>
  <c r="P93" i="14"/>
  <c r="O93" i="14"/>
  <c r="O90" i="14"/>
  <c r="N93" i="14"/>
  <c r="M93" i="14"/>
  <c r="L93" i="14"/>
  <c r="K93" i="14"/>
  <c r="J93" i="14"/>
  <c r="I93" i="14"/>
  <c r="H93" i="14"/>
  <c r="G93" i="14"/>
  <c r="G90" i="14"/>
  <c r="F93" i="14"/>
  <c r="E93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E92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Q88" i="14"/>
  <c r="P88" i="14"/>
  <c r="O88" i="14"/>
  <c r="N88" i="14"/>
  <c r="M88" i="14"/>
  <c r="L88" i="14"/>
  <c r="K88" i="14"/>
  <c r="R88" i="14"/>
  <c r="J88" i="14"/>
  <c r="I88" i="14"/>
  <c r="H88" i="14"/>
  <c r="G88" i="14"/>
  <c r="F88" i="14"/>
  <c r="E88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E84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Q77" i="14"/>
  <c r="P77" i="14"/>
  <c r="O77" i="14"/>
  <c r="N77" i="14"/>
  <c r="M77" i="14"/>
  <c r="M76" i="14"/>
  <c r="M75" i="14"/>
  <c r="L77" i="14"/>
  <c r="K77" i="14"/>
  <c r="J77" i="14"/>
  <c r="I77" i="14"/>
  <c r="H77" i="14"/>
  <c r="G77" i="14"/>
  <c r="G76" i="14"/>
  <c r="F77" i="14"/>
  <c r="F76" i="14"/>
  <c r="E77" i="14"/>
  <c r="E76" i="14"/>
  <c r="Q74" i="14"/>
  <c r="P74" i="14"/>
  <c r="O74" i="14"/>
  <c r="N74" i="14"/>
  <c r="M74" i="14"/>
  <c r="L74" i="14"/>
  <c r="K74" i="14"/>
  <c r="J74" i="14"/>
  <c r="R74" i="14"/>
  <c r="I74" i="14"/>
  <c r="H74" i="14"/>
  <c r="G74" i="14"/>
  <c r="F74" i="14"/>
  <c r="E74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Q71" i="14"/>
  <c r="Q68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Q70" i="14"/>
  <c r="P70" i="14"/>
  <c r="O70" i="14"/>
  <c r="N70" i="14"/>
  <c r="N68" i="14"/>
  <c r="M70" i="14"/>
  <c r="L70" i="14"/>
  <c r="K70" i="14"/>
  <c r="J70" i="14"/>
  <c r="I70" i="14"/>
  <c r="H70" i="14"/>
  <c r="G70" i="14"/>
  <c r="F70" i="14"/>
  <c r="E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Q64" i="14"/>
  <c r="P64" i="14"/>
  <c r="O64" i="14"/>
  <c r="O62" i="14"/>
  <c r="N64" i="14"/>
  <c r="M64" i="14"/>
  <c r="L64" i="14"/>
  <c r="K64" i="14"/>
  <c r="J64" i="14"/>
  <c r="I64" i="14"/>
  <c r="H64" i="14"/>
  <c r="G64" i="14"/>
  <c r="F64" i="14"/>
  <c r="E64" i="14"/>
  <c r="Q63" i="14"/>
  <c r="P63" i="14"/>
  <c r="O63" i="14"/>
  <c r="N63" i="14"/>
  <c r="M63" i="14"/>
  <c r="L63" i="14"/>
  <c r="L62" i="14"/>
  <c r="K63" i="14"/>
  <c r="J63" i="14"/>
  <c r="I63" i="14"/>
  <c r="H63" i="14"/>
  <c r="G63" i="14"/>
  <c r="F63" i="14"/>
  <c r="E63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Q58" i="14"/>
  <c r="P58" i="14"/>
  <c r="O58" i="14"/>
  <c r="N58" i="14"/>
  <c r="M58" i="14"/>
  <c r="L58" i="14"/>
  <c r="K58" i="14"/>
  <c r="K56" i="14"/>
  <c r="K55" i="14"/>
  <c r="J58" i="14"/>
  <c r="I58" i="14"/>
  <c r="H58" i="14"/>
  <c r="G58" i="14"/>
  <c r="F58" i="14"/>
  <c r="E58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Q53" i="14"/>
  <c r="P53" i="14"/>
  <c r="O53" i="14"/>
  <c r="N53" i="14"/>
  <c r="M53" i="14"/>
  <c r="L53" i="14"/>
  <c r="K53" i="14"/>
  <c r="J53" i="14"/>
  <c r="J51" i="14"/>
  <c r="I53" i="14"/>
  <c r="H53" i="14"/>
  <c r="G53" i="14"/>
  <c r="F53" i="14"/>
  <c r="E53" i="14"/>
  <c r="Q52" i="14"/>
  <c r="P52" i="14"/>
  <c r="O52" i="14"/>
  <c r="O51" i="14"/>
  <c r="N52" i="14"/>
  <c r="M52" i="14"/>
  <c r="M51" i="14"/>
  <c r="L52" i="14"/>
  <c r="K52" i="14"/>
  <c r="J52" i="14"/>
  <c r="I52" i="14"/>
  <c r="H52" i="14"/>
  <c r="G52" i="14"/>
  <c r="G51" i="14"/>
  <c r="F52" i="14"/>
  <c r="E52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Q45" i="14"/>
  <c r="P45" i="14"/>
  <c r="P43" i="14"/>
  <c r="O45" i="14"/>
  <c r="N45" i="14"/>
  <c r="M45" i="14"/>
  <c r="L45" i="14"/>
  <c r="K45" i="14"/>
  <c r="J45" i="14"/>
  <c r="I45" i="14"/>
  <c r="H45" i="14"/>
  <c r="G45" i="14"/>
  <c r="F45" i="14"/>
  <c r="E45" i="14"/>
  <c r="Q44" i="14"/>
  <c r="P44" i="14"/>
  <c r="O44" i="14"/>
  <c r="N44" i="14"/>
  <c r="M44" i="14"/>
  <c r="M43" i="14"/>
  <c r="L44" i="14"/>
  <c r="K44" i="14"/>
  <c r="J44" i="14"/>
  <c r="I44" i="14"/>
  <c r="H44" i="14"/>
  <c r="G44" i="14"/>
  <c r="G43" i="14"/>
  <c r="F44" i="14"/>
  <c r="E44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Q39" i="14"/>
  <c r="Q37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F26" i="14"/>
  <c r="E26" i="14"/>
  <c r="G25" i="14"/>
  <c r="F25" i="14"/>
  <c r="E25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F22" i="14"/>
  <c r="E24" i="14"/>
  <c r="Q23" i="14"/>
  <c r="P23" i="14"/>
  <c r="P22" i="14"/>
  <c r="O23" i="14"/>
  <c r="N23" i="14"/>
  <c r="M23" i="14"/>
  <c r="M22" i="14"/>
  <c r="L23" i="14"/>
  <c r="K23" i="14"/>
  <c r="J23" i="14"/>
  <c r="I23" i="14"/>
  <c r="H23" i="14"/>
  <c r="H22" i="14"/>
  <c r="G23" i="14"/>
  <c r="F23" i="14"/>
  <c r="E23" i="14"/>
  <c r="Q21" i="14"/>
  <c r="P21" i="14"/>
  <c r="O21" i="14"/>
  <c r="N21" i="14"/>
  <c r="N18" i="14"/>
  <c r="M21" i="14"/>
  <c r="L21" i="14"/>
  <c r="K21" i="14"/>
  <c r="J21" i="14"/>
  <c r="I21" i="14"/>
  <c r="H21" i="14"/>
  <c r="G21" i="14"/>
  <c r="F21" i="14"/>
  <c r="E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Q19" i="14"/>
  <c r="P19" i="14"/>
  <c r="O19" i="14"/>
  <c r="N19" i="14"/>
  <c r="M19" i="14"/>
  <c r="L19" i="14"/>
  <c r="L18" i="14"/>
  <c r="K19" i="14"/>
  <c r="J19" i="14"/>
  <c r="I19" i="14"/>
  <c r="H19" i="14"/>
  <c r="G19" i="14"/>
  <c r="F19" i="14"/>
  <c r="E19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Q12" i="14"/>
  <c r="P12" i="14"/>
  <c r="O12" i="14"/>
  <c r="N12" i="14"/>
  <c r="M12" i="14"/>
  <c r="L12" i="14"/>
  <c r="K12" i="14"/>
  <c r="K10" i="14"/>
  <c r="J12" i="14"/>
  <c r="I12" i="14"/>
  <c r="H12" i="14"/>
  <c r="H10" i="14"/>
  <c r="G12" i="14"/>
  <c r="F12" i="14"/>
  <c r="E12" i="14"/>
  <c r="F11" i="14"/>
  <c r="G11" i="14"/>
  <c r="G10" i="14"/>
  <c r="H11" i="14"/>
  <c r="I11" i="14"/>
  <c r="I10" i="14"/>
  <c r="J11" i="14"/>
  <c r="J10" i="14"/>
  <c r="K11" i="14"/>
  <c r="L11" i="14"/>
  <c r="M11" i="14"/>
  <c r="N11" i="14"/>
  <c r="O11" i="14"/>
  <c r="O10" i="14"/>
  <c r="P11" i="14"/>
  <c r="Q11" i="14"/>
  <c r="E11" i="14"/>
  <c r="K102" i="14"/>
  <c r="F102" i="14"/>
  <c r="H102" i="14"/>
  <c r="N102" i="14"/>
  <c r="N101" i="14"/>
  <c r="E102" i="14"/>
  <c r="E101" i="14"/>
  <c r="L76" i="14"/>
  <c r="K76" i="14"/>
  <c r="J76" i="14"/>
  <c r="Q56" i="14"/>
  <c r="G56" i="14"/>
  <c r="G55" i="14"/>
  <c r="Q51" i="14"/>
  <c r="Q49" i="14"/>
  <c r="I51" i="14"/>
  <c r="I49" i="14"/>
  <c r="L43" i="14"/>
  <c r="O43" i="14"/>
  <c r="L22" i="14"/>
  <c r="O22" i="14"/>
  <c r="J22" i="14"/>
  <c r="G22" i="14"/>
  <c r="Q18" i="14"/>
  <c r="I18" i="14"/>
  <c r="M10" i="14"/>
  <c r="F10" i="14"/>
  <c r="L106" i="14"/>
  <c r="Q30" i="14"/>
  <c r="H37" i="14"/>
  <c r="K37" i="14"/>
  <c r="K51" i="14"/>
  <c r="H62" i="14"/>
  <c r="F62" i="14"/>
  <c r="N62" i="14"/>
  <c r="N61" i="14"/>
  <c r="I62" i="14"/>
  <c r="Q62" i="14"/>
  <c r="Q61" i="14"/>
  <c r="I76" i="14"/>
  <c r="I75" i="14"/>
  <c r="J90" i="14"/>
  <c r="H90" i="14"/>
  <c r="G106" i="14"/>
  <c r="O106" i="14"/>
  <c r="F18" i="14"/>
  <c r="F17" i="14"/>
  <c r="F27" i="14"/>
  <c r="Q55" i="14"/>
  <c r="J43" i="14"/>
  <c r="L51" i="14"/>
  <c r="L49" i="14"/>
  <c r="E56" i="14"/>
  <c r="M56" i="14"/>
  <c r="H43" i="14"/>
  <c r="H76" i="14"/>
  <c r="H75" i="14"/>
  <c r="P76" i="14"/>
  <c r="P75" i="14"/>
  <c r="L102" i="14"/>
  <c r="L101" i="14"/>
  <c r="M102" i="14"/>
  <c r="M101" i="14"/>
  <c r="H101" i="14"/>
  <c r="M18" i="14"/>
  <c r="H18" i="14"/>
  <c r="P18" i="14"/>
  <c r="P17" i="14"/>
  <c r="K18" i="14"/>
  <c r="K17" i="14"/>
  <c r="K27" i="14"/>
  <c r="I22" i="14"/>
  <c r="I17" i="14"/>
  <c r="I27" i="14"/>
  <c r="Q22" i="14"/>
  <c r="E30" i="14"/>
  <c r="F30" i="14"/>
  <c r="N30" i="14"/>
  <c r="R38" i="14"/>
  <c r="M37" i="14"/>
  <c r="R50" i="14"/>
  <c r="M49" i="14"/>
  <c r="P51" i="14"/>
  <c r="E10" i="14"/>
  <c r="R33" i="14"/>
  <c r="P102" i="14"/>
  <c r="P101" i="14"/>
  <c r="N10" i="14"/>
  <c r="I30" i="14"/>
  <c r="P37" i="14"/>
  <c r="N22" i="14"/>
  <c r="N17" i="14"/>
  <c r="N27" i="14"/>
  <c r="L37" i="14"/>
  <c r="I37" i="14"/>
  <c r="G62" i="14"/>
  <c r="M106" i="14"/>
  <c r="L56" i="14"/>
  <c r="L55" i="14"/>
  <c r="G68" i="14"/>
  <c r="O68" i="14"/>
  <c r="O61" i="14"/>
  <c r="J68" i="14"/>
  <c r="E68" i="14"/>
  <c r="M68" i="14"/>
  <c r="R72" i="14"/>
  <c r="R73" i="14"/>
  <c r="R79" i="14"/>
  <c r="R80" i="14"/>
  <c r="R81" i="14"/>
  <c r="R82" i="14"/>
  <c r="R83" i="14"/>
  <c r="R85" i="14"/>
  <c r="N84" i="14"/>
  <c r="R86" i="14"/>
  <c r="Q84" i="14"/>
  <c r="L84" i="14"/>
  <c r="R89" i="14"/>
  <c r="E90" i="14"/>
  <c r="M90" i="14"/>
  <c r="R92" i="14"/>
  <c r="P90" i="14"/>
  <c r="R93" i="14"/>
  <c r="F90" i="14"/>
  <c r="N90" i="14"/>
  <c r="I90" i="14"/>
  <c r="Q90" i="14"/>
  <c r="R96" i="14"/>
  <c r="R97" i="14"/>
  <c r="R103" i="14"/>
  <c r="R14" i="14"/>
  <c r="R15" i="14"/>
  <c r="R47" i="14"/>
  <c r="R48" i="14"/>
  <c r="F51" i="14"/>
  <c r="F49" i="14"/>
  <c r="N51" i="14"/>
  <c r="R57" i="14"/>
  <c r="O56" i="14"/>
  <c r="O55" i="14"/>
  <c r="R59" i="14"/>
  <c r="R78" i="14"/>
  <c r="R12" i="14"/>
  <c r="L30" i="14"/>
  <c r="L29" i="14"/>
  <c r="R32" i="14"/>
  <c r="O30" i="14"/>
  <c r="J30" i="14"/>
  <c r="R34" i="14"/>
  <c r="M30" i="14"/>
  <c r="M29" i="14"/>
  <c r="R35" i="14"/>
  <c r="P30" i="14"/>
  <c r="R36" i="14"/>
  <c r="N37" i="14"/>
  <c r="R39" i="14"/>
  <c r="R41" i="14"/>
  <c r="Q10" i="14"/>
  <c r="F43" i="14"/>
  <c r="N43" i="14"/>
  <c r="I43" i="14"/>
  <c r="Q43" i="14"/>
  <c r="H51" i="14"/>
  <c r="H49" i="14"/>
  <c r="R77" i="14"/>
  <c r="N76" i="14"/>
  <c r="Q76" i="14"/>
  <c r="K84" i="14"/>
  <c r="R24" i="14"/>
  <c r="R26" i="14"/>
  <c r="R46" i="14"/>
  <c r="J56" i="14"/>
  <c r="J55" i="14"/>
  <c r="E55" i="14"/>
  <c r="M55" i="14"/>
  <c r="H56" i="14"/>
  <c r="H55" i="14"/>
  <c r="P56" i="14"/>
  <c r="P55" i="14"/>
  <c r="R60" i="14"/>
  <c r="O76" i="14"/>
  <c r="O75" i="14"/>
  <c r="R13" i="14"/>
  <c r="R16" i="14"/>
  <c r="K22" i="14"/>
  <c r="G37" i="14"/>
  <c r="O37" i="14"/>
  <c r="J37" i="14"/>
  <c r="R42" i="14"/>
  <c r="K43" i="14"/>
  <c r="F56" i="14"/>
  <c r="F55" i="14"/>
  <c r="N56" i="14"/>
  <c r="N55" i="14"/>
  <c r="I56" i="14"/>
  <c r="I55" i="14"/>
  <c r="R64" i="14"/>
  <c r="R65" i="14"/>
  <c r="M62" i="14"/>
  <c r="M61" i="14"/>
  <c r="R66" i="14"/>
  <c r="P62" i="14"/>
  <c r="R67" i="14"/>
  <c r="R104" i="14"/>
  <c r="O102" i="14"/>
  <c r="O101" i="14"/>
  <c r="R107" i="14"/>
  <c r="R108" i="14"/>
  <c r="P106" i="14"/>
  <c r="P118" i="14"/>
  <c r="K106" i="14"/>
  <c r="R110" i="14"/>
  <c r="N106" i="14"/>
  <c r="N118" i="14"/>
  <c r="I106" i="14"/>
  <c r="I118" i="14"/>
  <c r="Q106" i="14"/>
  <c r="Q118" i="14"/>
  <c r="R112" i="14"/>
  <c r="R113" i="14"/>
  <c r="R114" i="14"/>
  <c r="R115" i="14"/>
  <c r="R116" i="14"/>
  <c r="R117" i="14"/>
  <c r="G18" i="14"/>
  <c r="G17" i="14"/>
  <c r="G27" i="14"/>
  <c r="O18" i="14"/>
  <c r="J18" i="14"/>
  <c r="R23" i="14"/>
  <c r="H68" i="14"/>
  <c r="H61" i="14"/>
  <c r="P68" i="14"/>
  <c r="K68" i="14"/>
  <c r="F68" i="14"/>
  <c r="I68" i="14"/>
  <c r="I61" i="14"/>
  <c r="L68" i="14"/>
  <c r="K75" i="14"/>
  <c r="G84" i="14"/>
  <c r="O84" i="14"/>
  <c r="J84" i="14"/>
  <c r="R87" i="14"/>
  <c r="M84" i="14"/>
  <c r="H84" i="14"/>
  <c r="P84" i="14"/>
  <c r="L10" i="14"/>
  <c r="R52" i="14"/>
  <c r="R53" i="14"/>
  <c r="K49" i="14"/>
  <c r="H106" i="14"/>
  <c r="H118" i="14"/>
  <c r="E106" i="14"/>
  <c r="E118" i="14"/>
  <c r="G102" i="14"/>
  <c r="G101" i="14"/>
  <c r="G118" i="14"/>
  <c r="K101" i="14"/>
  <c r="J101" i="14"/>
  <c r="J118" i="14"/>
  <c r="K90" i="14"/>
  <c r="R94" i="14"/>
  <c r="L90" i="14"/>
  <c r="R95" i="14"/>
  <c r="F84" i="14"/>
  <c r="I84" i="14"/>
  <c r="L75" i="14"/>
  <c r="F75" i="14"/>
  <c r="N75" i="14"/>
  <c r="J75" i="14"/>
  <c r="G75" i="14"/>
  <c r="R70" i="14"/>
  <c r="R69" i="14"/>
  <c r="R71" i="14"/>
  <c r="K62" i="14"/>
  <c r="E62" i="14"/>
  <c r="J62" i="14"/>
  <c r="R58" i="14"/>
  <c r="J49" i="14"/>
  <c r="G49" i="14"/>
  <c r="E51" i="14"/>
  <c r="R54" i="14"/>
  <c r="N49" i="14"/>
  <c r="P49" i="14"/>
  <c r="O49" i="14"/>
  <c r="R44" i="14"/>
  <c r="R45" i="14"/>
  <c r="E37" i="14"/>
  <c r="H30" i="14"/>
  <c r="G30" i="14"/>
  <c r="G29" i="14"/>
  <c r="K30" i="14"/>
  <c r="M17" i="14"/>
  <c r="M27" i="14"/>
  <c r="Q17" i="14"/>
  <c r="R20" i="14"/>
  <c r="R19" i="14"/>
  <c r="R21" i="14"/>
  <c r="P10" i="14"/>
  <c r="L118" i="14"/>
  <c r="L17" i="14"/>
  <c r="L27" i="14"/>
  <c r="H17" i="14"/>
  <c r="H27" i="14"/>
  <c r="J17" i="14"/>
  <c r="J27" i="14"/>
  <c r="L61" i="14"/>
  <c r="O17" i="14"/>
  <c r="O27" i="14"/>
  <c r="R11" i="14"/>
  <c r="R31" i="14"/>
  <c r="F37" i="14"/>
  <c r="R63" i="14"/>
  <c r="R91" i="14"/>
  <c r="F101" i="14"/>
  <c r="F106" i="14"/>
  <c r="R98" i="14"/>
  <c r="R119" i="14"/>
  <c r="R25" i="14"/>
  <c r="E18" i="14"/>
  <c r="E22" i="14"/>
  <c r="E43" i="14"/>
  <c r="E75" i="14"/>
  <c r="R40" i="14"/>
  <c r="R109" i="14"/>
  <c r="J61" i="14"/>
  <c r="M118" i="14"/>
  <c r="F61" i="14"/>
  <c r="Q29" i="14"/>
  <c r="E61" i="14"/>
  <c r="J29" i="14"/>
  <c r="J99" i="14"/>
  <c r="J120" i="14"/>
  <c r="J123" i="14"/>
  <c r="K29" i="14"/>
  <c r="K61" i="14"/>
  <c r="K99" i="14"/>
  <c r="R22" i="14"/>
  <c r="N29" i="14"/>
  <c r="N99" i="14"/>
  <c r="N120" i="14"/>
  <c r="N123" i="14"/>
  <c r="O118" i="14"/>
  <c r="I29" i="14"/>
  <c r="P29" i="14"/>
  <c r="H29" i="14"/>
  <c r="H99" i="14"/>
  <c r="H120" i="14"/>
  <c r="H123" i="14"/>
  <c r="O29" i="14"/>
  <c r="O99" i="14"/>
  <c r="O120" i="14"/>
  <c r="O123" i="14"/>
  <c r="R37" i="14"/>
  <c r="F29" i="14"/>
  <c r="F99" i="14"/>
  <c r="P61" i="14"/>
  <c r="P99" i="14"/>
  <c r="R68" i="14"/>
  <c r="R90" i="14"/>
  <c r="R84" i="14"/>
  <c r="R76" i="14"/>
  <c r="R43" i="14"/>
  <c r="G61" i="14"/>
  <c r="K118" i="14"/>
  <c r="P27" i="14"/>
  <c r="M99" i="14"/>
  <c r="M120" i="14"/>
  <c r="M123" i="14"/>
  <c r="Q75" i="14"/>
  <c r="R55" i="14"/>
  <c r="Q99" i="14"/>
  <c r="Q27" i="14"/>
  <c r="L99" i="14"/>
  <c r="L120" i="14"/>
  <c r="L123" i="14"/>
  <c r="R10" i="14"/>
  <c r="R56" i="14"/>
  <c r="R106" i="14"/>
  <c r="R75" i="14"/>
  <c r="R62" i="14"/>
  <c r="R30" i="14"/>
  <c r="G99" i="14"/>
  <c r="G120" i="14"/>
  <c r="G123" i="14"/>
  <c r="I99" i="14"/>
  <c r="I120" i="14"/>
  <c r="I123" i="14"/>
  <c r="F118" i="14"/>
  <c r="E29" i="14"/>
  <c r="E49" i="14"/>
  <c r="R49" i="14"/>
  <c r="R51" i="14"/>
  <c r="R101" i="14"/>
  <c r="R102" i="14"/>
  <c r="E17" i="14"/>
  <c r="R18" i="14"/>
  <c r="N102" i="13"/>
  <c r="J76" i="13"/>
  <c r="P68" i="13"/>
  <c r="F56" i="13"/>
  <c r="F55" i="13"/>
  <c r="P10" i="13"/>
  <c r="H10" i="13"/>
  <c r="L10" i="13"/>
  <c r="M106" i="13"/>
  <c r="K102" i="13"/>
  <c r="K101" i="13"/>
  <c r="P102" i="13"/>
  <c r="H102" i="13"/>
  <c r="O102" i="13"/>
  <c r="J84" i="13"/>
  <c r="O76" i="13"/>
  <c r="L76" i="13"/>
  <c r="K76" i="13"/>
  <c r="H76" i="13"/>
  <c r="Q56" i="13"/>
  <c r="Q55" i="13"/>
  <c r="J56" i="13"/>
  <c r="F51" i="13"/>
  <c r="I18" i="13"/>
  <c r="P18" i="13"/>
  <c r="L18" i="13"/>
  <c r="H18" i="13"/>
  <c r="F18" i="13"/>
  <c r="P120" i="14"/>
  <c r="P123" i="14"/>
  <c r="Q120" i="14"/>
  <c r="Q123" i="14"/>
  <c r="R29" i="14"/>
  <c r="R61" i="14"/>
  <c r="K120" i="14"/>
  <c r="K123" i="14"/>
  <c r="O37" i="13"/>
  <c r="F10" i="13"/>
  <c r="N10" i="13"/>
  <c r="G30" i="13"/>
  <c r="F37" i="13"/>
  <c r="N37" i="13"/>
  <c r="Q37" i="13"/>
  <c r="G51" i="13"/>
  <c r="O51" i="13"/>
  <c r="H56" i="13"/>
  <c r="H55" i="13"/>
  <c r="P56" i="13"/>
  <c r="P55" i="13"/>
  <c r="I68" i="13"/>
  <c r="P76" i="13"/>
  <c r="I102" i="13"/>
  <c r="I101" i="13"/>
  <c r="Q102" i="13"/>
  <c r="Q101" i="13"/>
  <c r="H106" i="13"/>
  <c r="P106" i="13"/>
  <c r="E99" i="14"/>
  <c r="R99" i="14"/>
  <c r="F120" i="14"/>
  <c r="F123" i="14"/>
  <c r="R118" i="14"/>
  <c r="R17" i="14"/>
  <c r="E27" i="14"/>
  <c r="R27" i="14"/>
  <c r="G10" i="13"/>
  <c r="K30" i="13"/>
  <c r="N30" i="13"/>
  <c r="J37" i="13"/>
  <c r="M37" i="13"/>
  <c r="K37" i="13"/>
  <c r="H51" i="13"/>
  <c r="P51" i="13"/>
  <c r="I56" i="13"/>
  <c r="I55" i="13"/>
  <c r="L56" i="13"/>
  <c r="L55" i="13"/>
  <c r="G56" i="13"/>
  <c r="G55" i="13"/>
  <c r="O56" i="13"/>
  <c r="O55" i="13"/>
  <c r="M62" i="13"/>
  <c r="P62" i="13"/>
  <c r="P61" i="13"/>
  <c r="K62" i="13"/>
  <c r="N62" i="13"/>
  <c r="L68" i="13"/>
  <c r="M68" i="13"/>
  <c r="N76" i="13"/>
  <c r="N75" i="13"/>
  <c r="I76" i="13"/>
  <c r="I75" i="13"/>
  <c r="Q76" i="13"/>
  <c r="Q75" i="13"/>
  <c r="J90" i="13"/>
  <c r="H90" i="13"/>
  <c r="N90" i="13"/>
  <c r="J102" i="13"/>
  <c r="J101" i="13"/>
  <c r="M102" i="13"/>
  <c r="M101" i="13"/>
  <c r="M118" i="13"/>
  <c r="G18" i="13"/>
  <c r="G17" i="13"/>
  <c r="O18" i="13"/>
  <c r="O17" i="13"/>
  <c r="J18" i="13"/>
  <c r="J17" i="13"/>
  <c r="M18" i="13"/>
  <c r="M17" i="13"/>
  <c r="I51" i="13"/>
  <c r="O10" i="13"/>
  <c r="J51" i="13"/>
  <c r="M51" i="13"/>
  <c r="K56" i="13"/>
  <c r="K55" i="13"/>
  <c r="N56" i="13"/>
  <c r="N55" i="13"/>
  <c r="G62" i="13"/>
  <c r="J62" i="13"/>
  <c r="F68" i="13"/>
  <c r="N68" i="13"/>
  <c r="M84" i="13"/>
  <c r="H84" i="13"/>
  <c r="P84" i="13"/>
  <c r="L102" i="13"/>
  <c r="L101" i="13"/>
  <c r="G102" i="13"/>
  <c r="G101" i="13"/>
  <c r="N18" i="13"/>
  <c r="N17" i="13"/>
  <c r="J30" i="13"/>
  <c r="O101" i="13"/>
  <c r="K106" i="13"/>
  <c r="K118" i="13"/>
  <c r="Q30" i="13"/>
  <c r="H37" i="13"/>
  <c r="P37" i="13"/>
  <c r="Q51" i="13"/>
  <c r="L51" i="13"/>
  <c r="I62" i="13"/>
  <c r="I61" i="13"/>
  <c r="Q62" i="13"/>
  <c r="L62" i="13"/>
  <c r="O62" i="13"/>
  <c r="H68" i="13"/>
  <c r="K68" i="13"/>
  <c r="K61" i="13"/>
  <c r="Q68" i="13"/>
  <c r="G76" i="13"/>
  <c r="G75" i="13"/>
  <c r="F102" i="13"/>
  <c r="F101" i="13"/>
  <c r="F106" i="13"/>
  <c r="F118" i="13"/>
  <c r="H101" i="13"/>
  <c r="K84" i="13"/>
  <c r="N84" i="13"/>
  <c r="I84" i="13"/>
  <c r="H62" i="13"/>
  <c r="M10" i="13"/>
  <c r="K51" i="13"/>
  <c r="N51" i="13"/>
  <c r="G68" i="13"/>
  <c r="O68" i="13"/>
  <c r="F84" i="13"/>
  <c r="N106" i="13"/>
  <c r="Q106" i="13"/>
  <c r="L106" i="13"/>
  <c r="G106" i="13"/>
  <c r="O106" i="13"/>
  <c r="J106" i="13"/>
  <c r="M56" i="13"/>
  <c r="M55" i="13"/>
  <c r="M76" i="13"/>
  <c r="M75" i="13"/>
  <c r="N101" i="13"/>
  <c r="K18" i="13"/>
  <c r="Q18" i="13"/>
  <c r="Q17" i="13"/>
  <c r="I30" i="13"/>
  <c r="L75" i="13"/>
  <c r="M30" i="13"/>
  <c r="M29" i="13"/>
  <c r="P30" i="13"/>
  <c r="O90" i="13"/>
  <c r="J55" i="13"/>
  <c r="P75" i="13"/>
  <c r="J68" i="13"/>
  <c r="Q84" i="13"/>
  <c r="L84" i="13"/>
  <c r="G84" i="13"/>
  <c r="O84" i="13"/>
  <c r="P90" i="13"/>
  <c r="I90" i="13"/>
  <c r="I10" i="13"/>
  <c r="L30" i="13"/>
  <c r="O30" i="13"/>
  <c r="I37" i="13"/>
  <c r="L37" i="13"/>
  <c r="G37" i="13"/>
  <c r="G29" i="13"/>
  <c r="Q90" i="13"/>
  <c r="L90" i="13"/>
  <c r="M90" i="13"/>
  <c r="I106" i="13"/>
  <c r="P101" i="13"/>
  <c r="P118" i="13"/>
  <c r="G90" i="13"/>
  <c r="K90" i="13"/>
  <c r="H75" i="13"/>
  <c r="K75" i="13"/>
  <c r="J75" i="13"/>
  <c r="O75" i="13"/>
  <c r="F76" i="13"/>
  <c r="F75" i="13"/>
  <c r="H30" i="13"/>
  <c r="F17" i="13"/>
  <c r="I17" i="13"/>
  <c r="Q10" i="13"/>
  <c r="K10" i="13"/>
  <c r="J10" i="13"/>
  <c r="I118" i="13"/>
  <c r="H17" i="13"/>
  <c r="H27" i="13"/>
  <c r="P17" i="13"/>
  <c r="P27" i="13"/>
  <c r="F30" i="13"/>
  <c r="F62" i="13"/>
  <c r="F90" i="13"/>
  <c r="L118" i="13"/>
  <c r="O118" i="13"/>
  <c r="H61" i="13"/>
  <c r="O29" i="13"/>
  <c r="F27" i="13"/>
  <c r="J118" i="13"/>
  <c r="M61" i="13"/>
  <c r="G27" i="13"/>
  <c r="N27" i="13"/>
  <c r="H118" i="13"/>
  <c r="Q118" i="13"/>
  <c r="N118" i="13"/>
  <c r="Q61" i="13"/>
  <c r="Q29" i="13"/>
  <c r="G61" i="13"/>
  <c r="J61" i="13"/>
  <c r="F61" i="13"/>
  <c r="K29" i="13"/>
  <c r="F29" i="13"/>
  <c r="L29" i="13"/>
  <c r="K17" i="13"/>
  <c r="K27" i="13"/>
  <c r="L17" i="13"/>
  <c r="L27" i="13"/>
  <c r="N61" i="13"/>
  <c r="N29" i="13"/>
  <c r="L61" i="13"/>
  <c r="J29" i="13"/>
  <c r="E120" i="14"/>
  <c r="E123" i="14"/>
  <c r="I29" i="13"/>
  <c r="M27" i="13"/>
  <c r="I27" i="13"/>
  <c r="P29" i="13"/>
  <c r="G118" i="13"/>
  <c r="O61" i="13"/>
  <c r="O27" i="13"/>
  <c r="H29" i="13"/>
  <c r="Q27" i="13"/>
  <c r="R10" i="13"/>
  <c r="J27" i="13"/>
  <c r="R120" i="14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I5" i="12"/>
  <c r="F5" i="12"/>
  <c r="C5" i="12"/>
</calcChain>
</file>

<file path=xl/sharedStrings.xml><?xml version="1.0" encoding="utf-8"?>
<sst xmlns="http://schemas.openxmlformats.org/spreadsheetml/2006/main" count="726" uniqueCount="257">
  <si>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</si>
  <si>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</si>
  <si>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</si>
  <si>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</si>
  <si>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</si>
  <si>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</si>
  <si>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</si>
  <si>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</si>
  <si>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</si>
  <si>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</si>
  <si>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</si>
  <si>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</si>
  <si>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</si>
  <si>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</si>
  <si>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</si>
  <si>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</si>
  <si>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</si>
  <si>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</si>
  <si>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</si>
  <si>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</si>
  <si>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</si>
  <si>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</si>
  <si>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</si>
  <si>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</si>
  <si>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</si>
  <si>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</si>
  <si>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</si>
  <si>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</si>
  <si>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</si>
  <si>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</si>
  <si>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</si>
  <si>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</si>
  <si>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</si>
  <si>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</si>
  <si>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</si>
  <si>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</si>
  <si>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</si>
  <si>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</si>
  <si>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</si>
  <si>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</si>
  <si>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</si>
  <si>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</si>
  <si>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</si>
  <si>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</si>
  <si>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</si>
  <si>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</si>
  <si>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</si>
  <si>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</si>
  <si>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</si>
  <si>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</si>
  <si>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</si>
  <si>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</si>
  <si>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</si>
  <si>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</si>
  <si>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</si>
  <si>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</si>
  <si>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</si>
  <si>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</si>
  <si>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</si>
  <si>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</si>
  <si>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</si>
  <si>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</si>
  <si>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</si>
  <si>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</si>
  <si>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</si>
  <si>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</si>
  <si>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</si>
  <si>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</si>
  <si>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</si>
  <si>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</si>
  <si>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</si>
  <si>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</si>
  <si>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</si>
  <si>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</si>
  <si>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</si>
  <si>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</si>
  <si>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</si>
  <si>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</si>
  <si>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</si>
  <si>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</si>
  <si>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</si>
  <si>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</si>
  <si>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</si>
  <si>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</si>
  <si>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</si>
  <si>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</si>
  <si>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</si>
  <si>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</si>
  <si>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</si>
  <si>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</si>
  <si>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</si>
  <si>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</si>
  <si>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</si>
  <si>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</si>
  <si>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</si>
  <si>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</si>
  <si>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</si>
  <si>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</si>
  <si>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</si>
  <si>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</si>
  <si>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</si>
  <si>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</si>
  <si>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</si>
  <si>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</si>
  <si>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</si>
  <si>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</si>
  <si>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</si>
  <si>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</si>
  <si>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</si>
  <si>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</si>
  <si>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</si>
  <si>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</si>
  <si>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</si>
  <si>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</si>
  <si>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</si>
  <si>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</si>
  <si>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</si>
  <si>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</si>
  <si>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</si>
  <si>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</si>
  <si>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</si>
  <si>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</si>
  <si>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</si>
  <si>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</si>
  <si>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</si>
  <si>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</si>
  <si>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</si>
  <si>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</si>
  <si>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</si>
  <si>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</si>
  <si>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</si>
  <si>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</si>
  <si>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</si>
  <si>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</si>
  <si>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</si>
  <si>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</si>
  <si>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</si>
  <si>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</si>
  <si>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</si>
  <si>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</si>
  <si>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</si>
  <si>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</si>
  <si>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</si>
  <si>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</si>
  <si>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</si>
  <si>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</si>
  <si>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</si>
  <si>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</si>
  <si>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</si>
  <si>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</si>
  <si>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</si>
  <si>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</si>
  <si>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</si>
  <si>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</si>
  <si>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</si>
  <si>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</si>
  <si>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</si>
  <si>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</si>
  <si>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</si>
  <si>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</si>
  <si>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</si>
  <si>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</si>
  <si>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</si>
  <si>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</si>
  <si>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</si>
  <si>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</si>
  <si>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</si>
  <si>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</si>
  <si>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</si>
  <si>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</si>
  <si>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</si>
  <si>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</si>
  <si>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</si>
  <si>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</si>
  <si>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</si>
  <si>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</si>
  <si>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</si>
  <si>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</si>
  <si>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</si>
  <si>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</si>
  <si>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</si>
  <si>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</si>
  <si>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</si>
  <si>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</si>
  <si>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</si>
  <si>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</si>
  <si>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</si>
  <si>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</si>
  <si>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</si>
  <si>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</si>
  <si>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</si>
  <si>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</si>
  <si>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</si>
  <si>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</si>
  <si>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</si>
  <si>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</si>
  <si>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</si>
  <si>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</si>
  <si>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</si>
  <si>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</si>
  <si>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</si>
  <si>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</si>
  <si>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</si>
  <si>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</si>
  <si>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</si>
  <si>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</si>
  <si>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</si>
  <si>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</si>
  <si>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</si>
  <si>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</si>
  <si>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</si>
  <si>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</si>
  <si>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</si>
  <si>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</si>
  <si>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</si>
  <si>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</si>
  <si>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</si>
  <si>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</si>
  <si>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</si>
  <si>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</si>
  <si>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</si>
  <si>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</si>
  <si>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</si>
  <si>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</si>
  <si>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</si>
  <si>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</si>
  <si>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</si>
  <si>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</si>
  <si>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</si>
  <si>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</si>
  <si>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</si>
  <si>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</si>
  <si>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</si>
  <si>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</si>
  <si>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</si>
  <si>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</si>
  <si>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</si>
  <si>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</si>
  <si>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</si>
  <si>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</si>
  <si>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</si>
  <si>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</si>
  <si>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</si>
  <si>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Allegato 2 –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</si>
  <si>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</si>
  <si>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</si>
  <si>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</si>
  <si>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</si>
  <si>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</si>
  <si>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</si>
  <si>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</si>
  <si>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</si>
  <si>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</si>
  <si>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</si>
  <si>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Medicina generale - Attività presso UCCP</t>
  </si>
  <si>
    <t>Pediatria di libera scelta - Attività presso UCCP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</si>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</sst>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4">
    <xf numFmtId="0" fontId="0" fillId="0" borderId="0" xfId="0"/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12" fillId="0" borderId="0" xfId="43" applyFont="1" applyFill="1" applyBorder="1"/>
    <xf numFmtId="0" fontId="12" fillId="0" borderId="18" xfId="43" applyFont="1" applyFill="1" applyBorder="1" applyAlignment="1">
      <alignment vertical="center"/>
    </xf>
    <xf numFmtId="0" fontId="12" fillId="0" borderId="38" xfId="43" applyFont="1" applyFill="1" applyBorder="1" applyAlignment="1">
      <alignment horizontal="center" vertical="center" wrapText="1"/>
    </xf>
    <xf numFmtId="0" fontId="12" fillId="0" borderId="36" xfId="43" applyFont="1" applyFill="1" applyBorder="1" applyAlignment="1">
      <alignment horizontal="center" vertical="center" wrapText="1"/>
    </xf>
    <xf numFmtId="0" fontId="12" fillId="0" borderId="0" xfId="43" applyFont="1" applyFill="1" applyAlignment="1">
      <alignment vertical="center"/>
    </xf>
    <xf numFmtId="0" fontId="7" fillId="23" borderId="50" xfId="0" applyFont="1" applyFill="1" applyBorder="1" applyAlignment="1">
      <alignment horizontal="left" vertical="center" wrapText="1"/>
    </xf>
    <xf numFmtId="0" fontId="7" fillId="23" borderId="51" xfId="0" applyFont="1" applyFill="1" applyBorder="1" applyAlignment="1">
      <alignment horizontal="left" vertical="center" wrapText="1"/>
    </xf>
    <xf numFmtId="0" fontId="12" fillId="0" borderId="40" xfId="43" applyFont="1" applyFill="1" applyBorder="1" applyAlignment="1">
      <alignment vertical="center"/>
    </xf>
    <xf numFmtId="49" fontId="7" fillId="23" borderId="10" xfId="0" applyNumberFormat="1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right" vertical="center"/>
    </xf>
    <xf numFmtId="0" fontId="12" fillId="23" borderId="19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left" vertical="center"/>
    </xf>
    <xf numFmtId="0" fontId="12" fillId="23" borderId="17" xfId="0" applyFont="1" applyFill="1" applyBorder="1" applyAlignment="1">
      <alignment vertical="center"/>
    </xf>
    <xf numFmtId="0" fontId="7" fillId="23" borderId="0" xfId="0" applyFont="1" applyFill="1" applyBorder="1" applyAlignment="1">
      <alignment horizontal="right" vertical="center"/>
    </xf>
    <xf numFmtId="0" fontId="12" fillId="23" borderId="0" xfId="0" applyFont="1" applyFill="1" applyBorder="1" applyAlignment="1">
      <alignment vertical="center"/>
    </xf>
    <xf numFmtId="0" fontId="13" fillId="23" borderId="43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 wrapText="1"/>
    </xf>
    <xf numFmtId="0" fontId="13" fillId="23" borderId="49" xfId="0" applyFont="1" applyFill="1" applyBorder="1" applyAlignment="1">
      <alignment horizontal="left" vertical="center" wrapText="1"/>
    </xf>
    <xf numFmtId="0" fontId="13" fillId="23" borderId="42" xfId="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 wrapText="1"/>
    </xf>
    <xf numFmtId="0" fontId="35" fillId="23" borderId="51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35" fillId="23" borderId="24" xfId="0" applyFont="1" applyFill="1" applyBorder="1" applyAlignment="1">
      <alignment horizontal="left" vertical="center" wrapText="1"/>
    </xf>
    <xf numFmtId="0" fontId="13" fillId="23" borderId="3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left" vertical="center" wrapText="1"/>
    </xf>
    <xf numFmtId="49" fontId="13" fillId="23" borderId="20" xfId="0" applyNumberFormat="1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left" vertical="center" wrapText="1"/>
    </xf>
    <xf numFmtId="49" fontId="13" fillId="23" borderId="45" xfId="0" applyNumberFormat="1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49" fontId="13" fillId="23" borderId="55" xfId="0" applyNumberFormat="1" applyFont="1" applyFill="1" applyBorder="1" applyAlignment="1">
      <alignment horizontal="center" vertical="center" wrapText="1"/>
    </xf>
    <xf numFmtId="0" fontId="8" fillId="23" borderId="14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49" fontId="13" fillId="23" borderId="39" xfId="0" applyNumberFormat="1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left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8" fillId="23" borderId="27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horizontal="right" vertical="center"/>
    </xf>
    <xf numFmtId="0" fontId="12" fillId="23" borderId="10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wrapText="1"/>
    </xf>
    <xf numFmtId="0" fontId="7" fillId="23" borderId="27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vertical="center"/>
    </xf>
    <xf numFmtId="0" fontId="7" fillId="23" borderId="31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right" vertical="center"/>
    </xf>
    <xf numFmtId="0" fontId="7" fillId="23" borderId="11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vertical="center"/>
    </xf>
    <xf numFmtId="0" fontId="36" fillId="23" borderId="1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37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left" vertical="center" wrapText="1"/>
    </xf>
    <xf numFmtId="0" fontId="13" fillId="23" borderId="12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right" vertical="center"/>
    </xf>
    <xf numFmtId="0" fontId="7" fillId="23" borderId="12" xfId="0" applyFont="1" applyFill="1" applyBorder="1" applyAlignment="1">
      <alignment horizontal="center" vertical="center" wrapText="1"/>
    </xf>
    <xf numFmtId="0" fontId="13" fillId="23" borderId="12" xfId="0" applyFont="1" applyFill="1" applyBorder="1" applyAlignment="1">
      <alignment horizontal="left" vertical="center" wrapText="1"/>
    </xf>
    <xf numFmtId="0" fontId="13" fillId="23" borderId="48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13" fillId="23" borderId="48" xfId="0" applyFont="1" applyFill="1" applyBorder="1" applyAlignment="1">
      <alignment horizontal="left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3" fillId="23" borderId="15" xfId="0" applyNumberFormat="1" applyFont="1" applyFill="1" applyBorder="1" applyAlignment="1">
      <alignment horizontal="center" vertical="center" wrapText="1"/>
    </xf>
    <xf numFmtId="49" fontId="8" fillId="23" borderId="25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7" fillId="23" borderId="10" xfId="0" applyNumberFormat="1" applyFont="1" applyFill="1" applyBorder="1" applyAlignment="1">
      <alignment horizontal="right" vertical="center"/>
    </xf>
    <xf numFmtId="49" fontId="12" fillId="23" borderId="10" xfId="0" applyNumberFormat="1" applyFont="1" applyFill="1" applyBorder="1" applyAlignment="1">
      <alignment horizontal="center" vertical="center" wrapText="1"/>
    </xf>
    <xf numFmtId="0" fontId="35" fillId="23" borderId="50" xfId="0" applyFont="1" applyFill="1" applyBorder="1" applyAlignment="1">
      <alignment horizontal="left" vertical="center" wrapText="1"/>
    </xf>
    <xf numFmtId="49" fontId="7" fillId="23" borderId="1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7" xfId="0" applyNumberFormat="1" applyFont="1" applyFill="1" applyBorder="1" applyAlignment="1">
      <alignment horizontal="center" vertical="center" wrapText="1"/>
    </xf>
    <xf numFmtId="49" fontId="7" fillId="23" borderId="37" xfId="0" applyNumberFormat="1" applyFont="1" applyFill="1" applyBorder="1" applyAlignment="1">
      <alignment horizontal="right" vertical="center"/>
    </xf>
    <xf numFmtId="0" fontId="8" fillId="23" borderId="49" xfId="0" applyFont="1" applyFill="1" applyBorder="1" applyAlignment="1">
      <alignment horizontal="left" vertical="center" wrapText="1"/>
    </xf>
    <xf numFmtId="49" fontId="8" fillId="23" borderId="11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/>
    <xf numFmtId="49" fontId="33" fillId="23" borderId="10" xfId="0" applyNumberFormat="1" applyFont="1" applyFill="1" applyBorder="1"/>
    <xf numFmtId="49" fontId="13" fillId="23" borderId="11" xfId="0" applyNumberFormat="1" applyFont="1" applyFill="1" applyBorder="1" applyAlignment="1">
      <alignment horizontal="center" vertical="center" wrapText="1"/>
    </xf>
    <xf numFmtId="49" fontId="8" fillId="23" borderId="31" xfId="0" applyNumberFormat="1" applyFont="1" applyFill="1" applyBorder="1" applyAlignment="1">
      <alignment horizontal="center" vertical="center" wrapText="1"/>
    </xf>
    <xf numFmtId="0" fontId="13" fillId="23" borderId="51" xfId="0" applyFont="1" applyFill="1" applyBorder="1" applyAlignment="1">
      <alignment horizontal="left" vertical="center" wrapText="1"/>
    </xf>
    <xf numFmtId="49" fontId="8" fillId="23" borderId="49" xfId="0" applyNumberFormat="1" applyFont="1" applyFill="1" applyBorder="1" applyAlignment="1">
      <alignment horizontal="center" vertical="center" wrapText="1"/>
    </xf>
    <xf numFmtId="49" fontId="12" fillId="23" borderId="50" xfId="0" applyNumberFormat="1" applyFont="1" applyFill="1" applyBorder="1" applyAlignment="1">
      <alignment horizontal="center" vertical="center" wrapText="1"/>
    </xf>
    <xf numFmtId="49" fontId="7" fillId="23" borderId="50" xfId="0" applyNumberFormat="1" applyFont="1" applyFill="1" applyBorder="1" applyAlignment="1">
      <alignment horizontal="center" vertical="center" wrapText="1"/>
    </xf>
    <xf numFmtId="49" fontId="13" fillId="23" borderId="49" xfId="0" applyNumberFormat="1" applyFont="1" applyFill="1" applyBorder="1" applyAlignment="1">
      <alignment horizontal="center" vertical="center" wrapText="1"/>
    </xf>
    <xf numFmtId="49" fontId="13" fillId="23" borderId="12" xfId="0" applyNumberFormat="1" applyFont="1" applyFill="1" applyBorder="1" applyAlignment="1">
      <alignment horizontal="center" vertical="center" wrapText="1"/>
    </xf>
    <xf numFmtId="49" fontId="8" fillId="23" borderId="12" xfId="0" applyNumberFormat="1" applyFont="1" applyFill="1" applyBorder="1" applyAlignment="1">
      <alignment horizontal="center" vertical="center" wrapText="1"/>
    </xf>
    <xf numFmtId="49" fontId="8" fillId="23" borderId="41" xfId="0" applyNumberFormat="1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49" fontId="8" fillId="23" borderId="13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0" fontId="13" fillId="23" borderId="24" xfId="0" applyFont="1" applyFill="1" applyBorder="1" applyAlignment="1">
      <alignment horizontal="left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left" vertical="center" wrapText="1"/>
    </xf>
    <xf numFmtId="49" fontId="8" fillId="23" borderId="43" xfId="0" applyNumberFormat="1" applyFont="1" applyFill="1" applyBorder="1" applyAlignment="1">
      <alignment horizontal="center" vertical="center" wrapText="1"/>
    </xf>
    <xf numFmtId="0" fontId="13" fillId="23" borderId="43" xfId="0" applyFont="1" applyFill="1" applyBorder="1" applyAlignment="1">
      <alignment horizontal="left" vertical="center" wrapText="1"/>
    </xf>
    <xf numFmtId="49" fontId="12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left" vertical="center" wrapText="1"/>
    </xf>
    <xf numFmtId="49" fontId="12" fillId="23" borderId="14" xfId="0" applyNumberFormat="1" applyFont="1" applyFill="1" applyBorder="1"/>
    <xf numFmtId="49" fontId="12" fillId="23" borderId="55" xfId="0" applyNumberFormat="1" applyFont="1" applyFill="1" applyBorder="1" applyAlignment="1">
      <alignment horizontal="center" vertical="center" wrapText="1"/>
    </xf>
    <xf numFmtId="49" fontId="13" fillId="23" borderId="37" xfId="0" applyNumberFormat="1" applyFont="1" applyFill="1" applyBorder="1" applyAlignment="1">
      <alignment horizontal="center" vertical="center" wrapText="1"/>
    </xf>
    <xf numFmtId="49" fontId="8" fillId="23" borderId="0" xfId="0" applyNumberFormat="1" applyFont="1" applyFill="1" applyBorder="1" applyAlignment="1">
      <alignment horizontal="center" vertical="center" wrapText="1"/>
    </xf>
    <xf numFmtId="49" fontId="8" fillId="23" borderId="19" xfId="0" applyNumberFormat="1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39" xfId="0" applyNumberFormat="1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49" fontId="13" fillId="23" borderId="42" xfId="0" applyNumberFormat="1" applyFont="1" applyFill="1" applyBorder="1" applyAlignment="1">
      <alignment horizontal="center" vertical="center" wrapText="1"/>
    </xf>
    <xf numFmtId="0" fontId="10" fillId="23" borderId="18" xfId="0" applyFont="1" applyFill="1" applyBorder="1" applyAlignment="1">
      <alignment horizontal="left" vertical="center" wrapText="1"/>
    </xf>
    <xf numFmtId="49" fontId="10" fillId="23" borderId="17" xfId="0" applyNumberFormat="1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 wrapText="1"/>
    </xf>
    <xf numFmtId="0" fontId="12" fillId="23" borderId="0" xfId="0" applyFont="1" applyFill="1" applyAlignment="1">
      <alignment vertical="center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Border="1" applyAlignment="1">
      <alignment vertical="center" wrapText="1"/>
    </xf>
    <xf numFmtId="0" fontId="12" fillId="23" borderId="0" xfId="43" applyFont="1" applyFill="1" applyAlignment="1">
      <alignment vertical="center" wrapText="1"/>
    </xf>
    <xf numFmtId="0" fontId="35" fillId="23" borderId="42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center" vertical="center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1" xfId="0" applyFont="1" applyFill="1" applyBorder="1" applyAlignment="1">
      <alignment horizontal="center" vertical="center" wrapText="1"/>
    </xf>
    <xf numFmtId="49" fontId="35" fillId="23" borderId="27" xfId="0" applyNumberFormat="1" applyFont="1" applyFill="1" applyBorder="1" applyAlignment="1">
      <alignment horizontal="center" vertical="center" wrapText="1"/>
    </xf>
    <xf numFmtId="49" fontId="35" fillId="23" borderId="31" xfId="0" applyNumberFormat="1" applyFont="1" applyFill="1" applyBorder="1" applyAlignment="1">
      <alignment horizontal="center" vertical="center" wrapText="1"/>
    </xf>
    <xf numFmtId="49" fontId="35" fillId="23" borderId="10" xfId="0" applyNumberFormat="1" applyFont="1" applyFill="1" applyBorder="1" applyAlignment="1">
      <alignment horizontal="center" vertical="center" wrapText="1"/>
    </xf>
    <xf numFmtId="49" fontId="35" fillId="23" borderId="34" xfId="0" applyNumberFormat="1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left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0" xfId="43" applyFont="1" applyFill="1" applyBorder="1" applyAlignment="1">
      <alignment horizontal="right" vertical="center"/>
    </xf>
    <xf numFmtId="0" fontId="14" fillId="23" borderId="0" xfId="43" applyFont="1" applyFill="1" applyBorder="1" applyAlignment="1">
      <alignment vertical="center" wrapText="1"/>
    </xf>
    <xf numFmtId="0" fontId="12" fillId="0" borderId="67" xfId="43" applyFont="1" applyFill="1" applyBorder="1" applyAlignment="1">
      <alignment vertical="center"/>
    </xf>
    <xf numFmtId="0" fontId="13" fillId="23" borderId="72" xfId="0" applyFont="1" applyFill="1" applyBorder="1" applyAlignment="1">
      <alignment horizontal="left" vertical="center" wrapText="1"/>
    </xf>
    <xf numFmtId="0" fontId="35" fillId="23" borderId="74" xfId="0" applyFont="1" applyFill="1" applyBorder="1" applyAlignment="1">
      <alignment horizontal="left" vertical="center" wrapText="1"/>
    </xf>
    <xf numFmtId="0" fontId="35" fillId="23" borderId="67" xfId="0" applyFont="1" applyFill="1" applyBorder="1" applyAlignment="1">
      <alignment horizontal="left" vertical="center" wrapText="1"/>
    </xf>
    <xf numFmtId="0" fontId="13" fillId="23" borderId="65" xfId="0" applyFont="1" applyFill="1" applyBorder="1" applyAlignment="1">
      <alignment horizontal="left" vertical="center" wrapText="1"/>
    </xf>
    <xf numFmtId="0" fontId="13" fillId="23" borderId="75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10" fillId="23" borderId="67" xfId="0" applyFont="1" applyFill="1" applyBorder="1" applyAlignment="1">
      <alignment horizontal="left" vertical="center" wrapText="1"/>
    </xf>
    <xf numFmtId="0" fontId="13" fillId="23" borderId="60" xfId="0" applyFont="1" applyFill="1" applyBorder="1" applyAlignment="1">
      <alignment horizontal="left" vertical="center" wrapText="1"/>
    </xf>
    <xf numFmtId="0" fontId="35" fillId="23" borderId="61" xfId="0" applyFont="1" applyFill="1" applyBorder="1" applyAlignment="1">
      <alignment horizontal="left" wrapText="1"/>
    </xf>
    <xf numFmtId="0" fontId="7" fillId="23" borderId="61" xfId="0" applyFont="1" applyFill="1" applyBorder="1" applyAlignment="1">
      <alignment horizontal="left" vertical="center" wrapText="1"/>
    </xf>
    <xf numFmtId="0" fontId="7" fillId="23" borderId="73" xfId="0" applyFont="1" applyFill="1" applyBorder="1" applyAlignment="1">
      <alignment vertical="center"/>
    </xf>
    <xf numFmtId="0" fontId="35" fillId="23" borderId="61" xfId="0" applyFont="1" applyFill="1" applyBorder="1" applyAlignment="1">
      <alignment horizontal="left" vertical="center" wrapText="1"/>
    </xf>
    <xf numFmtId="0" fontId="7" fillId="23" borderId="61" xfId="0" applyFont="1" applyFill="1" applyBorder="1" applyAlignment="1">
      <alignment vertical="center"/>
    </xf>
    <xf numFmtId="0" fontId="7" fillId="23" borderId="76" xfId="0" applyFont="1" applyFill="1" applyBorder="1" applyAlignment="1">
      <alignment horizontal="left" vertical="center" wrapText="1"/>
    </xf>
    <xf numFmtId="0" fontId="13" fillId="23" borderId="38" xfId="0" applyFont="1" applyFill="1" applyBorder="1" applyAlignment="1">
      <alignment horizontal="left" vertical="center" wrapText="1"/>
    </xf>
    <xf numFmtId="0" fontId="13" fillId="23" borderId="77" xfId="0" applyFont="1" applyFill="1" applyBorder="1" applyAlignment="1">
      <alignment horizontal="left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7" fillId="23" borderId="74" xfId="0" applyFont="1" applyFill="1" applyBorder="1" applyAlignment="1">
      <alignment horizontal="left" vertical="center" wrapText="1"/>
    </xf>
    <xf numFmtId="0" fontId="8" fillId="23" borderId="72" xfId="0" applyFont="1" applyFill="1" applyBorder="1" applyAlignment="1">
      <alignment horizontal="left" vertical="center" wrapText="1"/>
    </xf>
    <xf numFmtId="0" fontId="13" fillId="23" borderId="74" xfId="0" applyFont="1" applyFill="1" applyBorder="1" applyAlignment="1">
      <alignment horizontal="left" vertical="center" wrapText="1"/>
    </xf>
    <xf numFmtId="0" fontId="13" fillId="23" borderId="67" xfId="0" applyFont="1" applyFill="1" applyBorder="1" applyAlignment="1">
      <alignment horizontal="left" vertical="center" wrapText="1"/>
    </xf>
    <xf numFmtId="0" fontId="10" fillId="23" borderId="7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3" fillId="23" borderId="19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12" fillId="23" borderId="21" xfId="0" applyFont="1" applyFill="1" applyBorder="1" applyAlignment="1">
      <alignment vertical="center"/>
    </xf>
    <xf numFmtId="0" fontId="12" fillId="23" borderId="40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2" fillId="23" borderId="12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centerContinuous" vertical="center"/>
    </xf>
    <xf numFmtId="0" fontId="8" fillId="23" borderId="0" xfId="0" applyFont="1" applyFill="1" applyBorder="1" applyAlignment="1">
      <alignment horizontal="centerContinuous" vertical="center"/>
    </xf>
    <xf numFmtId="0" fontId="12" fillId="23" borderId="0" xfId="0" applyFont="1" applyFill="1" applyBorder="1" applyAlignment="1">
      <alignment horizontal="centerContinuous" vertical="center"/>
    </xf>
    <xf numFmtId="0" fontId="12" fillId="23" borderId="13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24" xfId="0" applyFont="1" applyFill="1" applyBorder="1" applyAlignment="1">
      <alignment vertical="center"/>
    </xf>
    <xf numFmtId="0" fontId="10" fillId="23" borderId="17" xfId="0" applyFont="1" applyFill="1" applyBorder="1" applyAlignment="1">
      <alignment vertical="center"/>
    </xf>
    <xf numFmtId="0" fontId="10" fillId="23" borderId="18" xfId="0" applyFont="1" applyFill="1" applyBorder="1" applyAlignment="1">
      <alignment vertical="center"/>
    </xf>
    <xf numFmtId="0" fontId="38" fillId="23" borderId="0" xfId="44" applyFont="1" applyFill="1"/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39" fillId="23" borderId="0" xfId="44" applyFont="1" applyFill="1" applyBorder="1" applyAlignment="1"/>
    <xf numFmtId="0" fontId="40" fillId="23" borderId="41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8" xfId="44" applyNumberFormat="1" applyFont="1" applyFill="1" applyBorder="1" applyAlignment="1">
      <alignment horizontal="right" vertical="top" wrapText="1"/>
    </xf>
    <xf numFmtId="0" fontId="39" fillId="23" borderId="0" xfId="44" applyFont="1" applyFill="1" applyBorder="1"/>
    <xf numFmtId="0" fontId="39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/>
    <xf numFmtId="0" fontId="41" fillId="23" borderId="0" xfId="44" applyFont="1" applyFill="1" applyBorder="1" applyAlignment="1">
      <alignment horizontal="justify" vertical="top" wrapText="1"/>
    </xf>
    <xf numFmtId="0" fontId="42" fillId="23" borderId="0" xfId="44" applyFont="1" applyFill="1" applyBorder="1" applyAlignment="1">
      <alignment horizontal="justify" vertical="top" wrapText="1"/>
    </xf>
    <xf numFmtId="43" fontId="12" fillId="0" borderId="65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top" wrapText="1"/>
    </xf>
    <xf numFmtId="43" fontId="12" fillId="0" borderId="27" xfId="50" applyFont="1" applyFill="1" applyBorder="1" applyAlignment="1">
      <alignment horizontal="justify" vertical="center" wrapText="1"/>
    </xf>
    <xf numFmtId="43" fontId="12" fillId="0" borderId="28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center" vertical="center" wrapText="1"/>
    </xf>
    <xf numFmtId="43" fontId="12" fillId="0" borderId="33" xfId="50" applyFont="1" applyFill="1" applyBorder="1" applyAlignment="1">
      <alignment horizontal="center" vertical="center" wrapText="1"/>
    </xf>
    <xf numFmtId="43" fontId="12" fillId="0" borderId="58" xfId="50" applyFont="1" applyFill="1" applyBorder="1" applyAlignment="1">
      <alignment horizontal="center" vertical="center" wrapText="1"/>
    </xf>
    <xf numFmtId="43" fontId="12" fillId="0" borderId="64" xfId="50" applyFont="1" applyFill="1" applyBorder="1" applyAlignment="1">
      <alignment horizontal="center" vertical="center" wrapText="1"/>
    </xf>
    <xf numFmtId="43" fontId="12" fillId="0" borderId="71" xfId="50" applyFont="1" applyFill="1" applyBorder="1" applyAlignment="1">
      <alignment horizontal="center" vertical="center" wrapText="1"/>
    </xf>
    <xf numFmtId="43" fontId="12" fillId="0" borderId="40" xfId="50" applyFont="1" applyFill="1" applyBorder="1" applyAlignment="1">
      <alignment horizontal="justify" vertical="center" wrapText="1"/>
    </xf>
    <xf numFmtId="43" fontId="12" fillId="0" borderId="68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center" vertical="center" wrapText="1"/>
    </xf>
    <xf numFmtId="43" fontId="12" fillId="0" borderId="54" xfId="50" applyFont="1" applyFill="1" applyBorder="1" applyAlignment="1">
      <alignment horizontal="center" vertical="center" wrapText="1"/>
    </xf>
    <xf numFmtId="43" fontId="12" fillId="0" borderId="21" xfId="50" applyFont="1" applyFill="1" applyBorder="1" applyAlignment="1">
      <alignment horizontal="justify" vertical="center" wrapText="1"/>
    </xf>
    <xf numFmtId="43" fontId="12" fillId="0" borderId="69" xfId="50" applyFont="1" applyFill="1" applyBorder="1" applyAlignment="1">
      <alignment horizontal="justify" vertical="center" wrapText="1"/>
    </xf>
    <xf numFmtId="43" fontId="12" fillId="0" borderId="62" xfId="50" applyFont="1" applyFill="1" applyBorder="1" applyAlignment="1">
      <alignment horizontal="center" vertical="center" wrapText="1"/>
    </xf>
    <xf numFmtId="43" fontId="12" fillId="0" borderId="62" xfId="50" applyFont="1" applyFill="1" applyBorder="1" applyAlignment="1">
      <alignment horizontal="justify" vertical="center" wrapText="1"/>
    </xf>
    <xf numFmtId="43" fontId="12" fillId="0" borderId="70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center" vertical="center" wrapText="1"/>
    </xf>
    <xf numFmtId="43" fontId="12" fillId="0" borderId="56" xfId="50" applyFont="1" applyFill="1" applyBorder="1" applyAlignment="1">
      <alignment horizontal="center" vertical="center" wrapText="1"/>
    </xf>
    <xf numFmtId="43" fontId="12" fillId="0" borderId="51" xfId="50" applyFont="1" applyFill="1" applyBorder="1" applyAlignment="1">
      <alignment horizontal="center" vertical="center" wrapText="1"/>
    </xf>
    <xf numFmtId="43" fontId="12" fillId="0" borderId="27" xfId="50" applyFont="1" applyFill="1" applyBorder="1" applyAlignment="1">
      <alignment horizontal="center" vertical="center" wrapText="1"/>
    </xf>
    <xf numFmtId="43" fontId="12" fillId="0" borderId="28" xfId="50" applyFont="1" applyFill="1" applyBorder="1" applyAlignment="1">
      <alignment horizontal="center" vertical="center" wrapText="1"/>
    </xf>
    <xf numFmtId="43" fontId="12" fillId="0" borderId="31" xfId="50" applyFont="1" applyFill="1" applyBorder="1" applyAlignment="1">
      <alignment horizontal="center" vertical="center" wrapText="1"/>
    </xf>
    <xf numFmtId="43" fontId="12" fillId="0" borderId="32" xfId="50" applyFont="1" applyFill="1" applyBorder="1" applyAlignment="1">
      <alignment horizontal="center" vertical="center" wrapText="1"/>
    </xf>
    <xf numFmtId="43" fontId="12" fillId="0" borderId="25" xfId="50" applyFont="1" applyFill="1" applyBorder="1" applyAlignment="1">
      <alignment horizontal="center" vertical="center" wrapText="1"/>
    </xf>
    <xf numFmtId="43" fontId="12" fillId="0" borderId="4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center" vertical="center" wrapText="1"/>
    </xf>
    <xf numFmtId="43" fontId="12" fillId="0" borderId="38" xfId="50" applyFont="1" applyFill="1" applyBorder="1" applyAlignment="1">
      <alignment horizontal="center" vertical="center" wrapText="1"/>
    </xf>
    <xf numFmtId="43" fontId="12" fillId="0" borderId="60" xfId="50" applyFont="1" applyFill="1" applyBorder="1" applyAlignment="1">
      <alignment horizontal="center" vertical="center" wrapText="1"/>
    </xf>
    <xf numFmtId="43" fontId="12" fillId="0" borderId="61" xfId="50" applyFont="1" applyFill="1" applyBorder="1" applyAlignment="1">
      <alignment horizontal="center" vertical="center" wrapText="1"/>
    </xf>
    <xf numFmtId="43" fontId="12" fillId="0" borderId="63" xfId="5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center" vertical="center" wrapText="1"/>
    </xf>
    <xf numFmtId="43" fontId="12" fillId="0" borderId="57" xfId="50" applyFont="1" applyFill="1" applyBorder="1" applyAlignment="1">
      <alignment horizontal="center" vertical="center" wrapText="1"/>
    </xf>
    <xf numFmtId="43" fontId="12" fillId="0" borderId="73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justify" vertical="center" wrapText="1"/>
    </xf>
    <xf numFmtId="43" fontId="12" fillId="0" borderId="4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center" vertical="center" wrapText="1"/>
    </xf>
    <xf numFmtId="0" fontId="12" fillId="23" borderId="12" xfId="0" quotePrefix="1" applyFont="1" applyFill="1" applyBorder="1" applyAlignment="1">
      <alignment vertical="center"/>
    </xf>
    <xf numFmtId="43" fontId="13" fillId="23" borderId="49" xfId="0" applyNumberFormat="1" applyFont="1" applyFill="1" applyBorder="1" applyAlignment="1">
      <alignment horizontal="left" vertical="center" wrapText="1"/>
    </xf>
    <xf numFmtId="43" fontId="35" fillId="23" borderId="51" xfId="50" applyFont="1" applyFill="1" applyBorder="1" applyAlignment="1">
      <alignment horizontal="left" vertical="center" wrapText="1"/>
    </xf>
    <xf numFmtId="43" fontId="35" fillId="23" borderId="24" xfId="50" applyFont="1" applyFill="1" applyBorder="1" applyAlignment="1">
      <alignment horizontal="left" vertical="center" wrapText="1"/>
    </xf>
    <xf numFmtId="43" fontId="13" fillId="23" borderId="41" xfId="50" applyFont="1" applyFill="1" applyBorder="1" applyAlignment="1">
      <alignment horizontal="left" vertical="center" wrapText="1"/>
    </xf>
    <xf numFmtId="43" fontId="13" fillId="23" borderId="22" xfId="50" applyFont="1" applyFill="1" applyBorder="1" applyAlignment="1">
      <alignment horizontal="left" vertical="center" wrapText="1"/>
    </xf>
    <xf numFmtId="43" fontId="13" fillId="23" borderId="49" xfId="50" applyFont="1" applyFill="1" applyBorder="1" applyAlignment="1">
      <alignment horizontal="left" vertical="center" wrapText="1"/>
    </xf>
    <xf numFmtId="43" fontId="7" fillId="23" borderId="50" xfId="50" applyFont="1" applyFill="1" applyBorder="1" applyAlignment="1">
      <alignment horizontal="left" vertical="center" wrapText="1"/>
    </xf>
    <xf numFmtId="43" fontId="10" fillId="23" borderId="24" xfId="50" applyFont="1" applyFill="1" applyBorder="1" applyAlignment="1">
      <alignment horizontal="left" vertical="center" wrapText="1"/>
    </xf>
    <xf numFmtId="43" fontId="13" fillId="23" borderId="15" xfId="50" applyFont="1" applyFill="1" applyBorder="1" applyAlignment="1">
      <alignment horizontal="left" vertical="center" wrapText="1"/>
    </xf>
    <xf numFmtId="43" fontId="35" fillId="23" borderId="10" xfId="50" applyFont="1" applyFill="1" applyBorder="1" applyAlignment="1">
      <alignment horizontal="left" wrapText="1"/>
    </xf>
    <xf numFmtId="43" fontId="7" fillId="23" borderId="10" xfId="50" applyFont="1" applyFill="1" applyBorder="1" applyAlignment="1">
      <alignment horizontal="left" vertical="center" wrapText="1"/>
    </xf>
    <xf numFmtId="43" fontId="7" fillId="23" borderId="37" xfId="50" applyFont="1" applyFill="1" applyBorder="1" applyAlignment="1">
      <alignment vertical="center"/>
    </xf>
    <xf numFmtId="43" fontId="35" fillId="23" borderId="10" xfId="50" applyFont="1" applyFill="1" applyBorder="1" applyAlignment="1">
      <alignment horizontal="left" vertical="center" wrapText="1"/>
    </xf>
    <xf numFmtId="43" fontId="7" fillId="23" borderId="10" xfId="50" applyFont="1" applyFill="1" applyBorder="1" applyAlignment="1">
      <alignment vertical="center"/>
    </xf>
    <xf numFmtId="43" fontId="7" fillId="23" borderId="16" xfId="50" applyFont="1" applyFill="1" applyBorder="1" applyAlignment="1">
      <alignment horizontal="left" vertical="center" wrapText="1"/>
    </xf>
    <xf numFmtId="43" fontId="13" fillId="23" borderId="12" xfId="50" applyFont="1" applyFill="1" applyBorder="1" applyAlignment="1">
      <alignment horizontal="left" vertical="center" wrapText="1"/>
    </xf>
    <xf numFmtId="43" fontId="13" fillId="23" borderId="48" xfId="50" applyFont="1" applyFill="1" applyBorder="1" applyAlignment="1">
      <alignment horizontal="left" vertical="center" wrapText="1"/>
    </xf>
    <xf numFmtId="43" fontId="35" fillId="23" borderId="50" xfId="50" applyFont="1" applyFill="1" applyBorder="1" applyAlignment="1">
      <alignment horizontal="left" vertical="center" wrapText="1"/>
    </xf>
    <xf numFmtId="43" fontId="7" fillId="23" borderId="51" xfId="50" applyFont="1" applyFill="1" applyBorder="1" applyAlignment="1">
      <alignment horizontal="left" vertical="center" wrapText="1"/>
    </xf>
    <xf numFmtId="43" fontId="8" fillId="23" borderId="49" xfId="50" applyFont="1" applyFill="1" applyBorder="1" applyAlignment="1">
      <alignment horizontal="left" vertical="center" wrapText="1"/>
    </xf>
    <xf numFmtId="43" fontId="13" fillId="23" borderId="51" xfId="50" applyFont="1" applyFill="1" applyBorder="1" applyAlignment="1">
      <alignment horizontal="left" vertical="center" wrapText="1"/>
    </xf>
    <xf numFmtId="43" fontId="13" fillId="23" borderId="24" xfId="50" applyFont="1" applyFill="1" applyBorder="1" applyAlignment="1">
      <alignment horizontal="left" vertical="center" wrapText="1"/>
    </xf>
    <xf numFmtId="43" fontId="10" fillId="23" borderId="17" xfId="50" applyFont="1" applyFill="1" applyBorder="1" applyAlignment="1">
      <alignment horizontal="left" vertical="center" wrapText="1"/>
    </xf>
    <xf numFmtId="43" fontId="13" fillId="23" borderId="43" xfId="50" applyFont="1" applyFill="1" applyBorder="1" applyAlignment="1">
      <alignment horizontal="left" vertical="center" wrapText="1"/>
    </xf>
    <xf numFmtId="43" fontId="35" fillId="23" borderId="44" xfId="50" applyFont="1" applyFill="1" applyBorder="1" applyAlignment="1">
      <alignment horizontal="left" vertical="center" wrapText="1"/>
    </xf>
    <xf numFmtId="43" fontId="35" fillId="23" borderId="55" xfId="50" applyFont="1" applyFill="1" applyBorder="1" applyAlignment="1">
      <alignment horizontal="left" vertical="center" wrapText="1"/>
    </xf>
    <xf numFmtId="43" fontId="13" fillId="23" borderId="19" xfId="50" applyFont="1" applyFill="1" applyBorder="1" applyAlignment="1">
      <alignment horizontal="left" vertical="center" wrapText="1"/>
    </xf>
    <xf numFmtId="43" fontId="13" fillId="23" borderId="39" xfId="50" applyFont="1" applyFill="1" applyBorder="1" applyAlignment="1">
      <alignment horizontal="left" vertical="center" wrapText="1"/>
    </xf>
    <xf numFmtId="43" fontId="13" fillId="23" borderId="17" xfId="50" applyFont="1" applyFill="1" applyBorder="1" applyAlignment="1">
      <alignment horizontal="left" vertical="center" wrapText="1"/>
    </xf>
    <xf numFmtId="43" fontId="10" fillId="23" borderId="13" xfId="5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left" vertical="center" wrapText="1"/>
    </xf>
    <xf numFmtId="43" fontId="12" fillId="0" borderId="30" xfId="50" applyFont="1" applyFill="1" applyBorder="1" applyAlignment="1">
      <alignment horizontal="justify" vertical="center" wrapText="1"/>
    </xf>
    <xf numFmtId="0" fontId="35" fillId="23" borderId="13" xfId="0" applyFont="1" applyFill="1" applyBorder="1" applyAlignment="1">
      <alignment horizontal="left" vertical="center" wrapText="1"/>
    </xf>
    <xf numFmtId="43" fontId="12" fillId="0" borderId="79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center" vertical="center" wrapText="1"/>
    </xf>
    <xf numFmtId="43" fontId="12" fillId="0" borderId="81" xfId="50" applyFont="1" applyFill="1" applyBorder="1" applyAlignment="1">
      <alignment horizontal="center" vertical="center" wrapText="1"/>
    </xf>
    <xf numFmtId="49" fontId="13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7" fillId="23" borderId="11" xfId="0" applyFont="1" applyFill="1" applyBorder="1" applyAlignment="1">
      <alignment horizontal="left" vertical="center" wrapText="1"/>
    </xf>
    <xf numFmtId="43" fontId="12" fillId="0" borderId="44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justify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left" vertical="center" wrapText="1"/>
    </xf>
    <xf numFmtId="43" fontId="12" fillId="0" borderId="55" xfId="50" applyFont="1" applyFill="1" applyBorder="1" applyAlignment="1">
      <alignment horizontal="justify" vertical="center" wrapText="1"/>
    </xf>
    <xf numFmtId="43" fontId="12" fillId="0" borderId="82" xfId="50" applyFont="1" applyFill="1" applyBorder="1" applyAlignment="1">
      <alignment horizontal="justify" vertical="center" wrapText="1"/>
    </xf>
    <xf numFmtId="43" fontId="12" fillId="0" borderId="35" xfId="50" applyFont="1" applyFill="1" applyBorder="1" applyAlignment="1">
      <alignment horizontal="justify" vertical="center" wrapText="1"/>
    </xf>
    <xf numFmtId="43" fontId="12" fillId="0" borderId="57" xfId="50" applyFont="1" applyFill="1" applyBorder="1" applyAlignment="1">
      <alignment horizontal="justify" vertical="center" wrapText="1"/>
    </xf>
    <xf numFmtId="43" fontId="12" fillId="0" borderId="54" xfId="50" applyFont="1" applyFill="1" applyBorder="1" applyAlignment="1">
      <alignment horizontal="justify" vertical="center" wrapText="1"/>
    </xf>
    <xf numFmtId="43" fontId="12" fillId="0" borderId="59" xfId="50" applyFont="1" applyFill="1" applyBorder="1" applyAlignment="1">
      <alignment horizontal="justify" vertical="center" wrapText="1"/>
    </xf>
    <xf numFmtId="0" fontId="10" fillId="23" borderId="13" xfId="0" applyFont="1" applyFill="1" applyBorder="1" applyAlignment="1">
      <alignment horizontal="left" vertical="center" wrapText="1"/>
    </xf>
    <xf numFmtId="43" fontId="12" fillId="0" borderId="67" xfId="50" applyFont="1" applyFill="1" applyBorder="1" applyAlignment="1">
      <alignment horizontal="justify" vertical="top" wrapText="1"/>
    </xf>
    <xf numFmtId="43" fontId="12" fillId="0" borderId="59" xfId="50" applyFont="1" applyFill="1" applyBorder="1" applyAlignment="1">
      <alignment horizontal="justify" vertical="top" wrapText="1"/>
    </xf>
    <xf numFmtId="0" fontId="13" fillId="23" borderId="15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center" vertical="center" wrapText="1"/>
    </xf>
    <xf numFmtId="0" fontId="36" fillId="23" borderId="14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justify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right" vertical="center"/>
    </xf>
    <xf numFmtId="0" fontId="13" fillId="23" borderId="13" xfId="0" applyFont="1" applyFill="1" applyBorder="1" applyAlignment="1">
      <alignment horizontal="left" vertical="center" wrapText="1"/>
    </xf>
    <xf numFmtId="43" fontId="12" fillId="0" borderId="56" xfId="50" applyFont="1" applyFill="1" applyBorder="1" applyAlignment="1">
      <alignment horizontal="justify" vertical="center" wrapText="1"/>
    </xf>
    <xf numFmtId="49" fontId="7" fillId="23" borderId="14" xfId="0" applyNumberFormat="1" applyFont="1" applyFill="1" applyBorder="1" applyAlignment="1">
      <alignment horizontal="center" vertical="center" wrapText="1"/>
    </xf>
    <xf numFmtId="49" fontId="35" fillId="23" borderId="14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left" vertical="center" wrapText="1"/>
    </xf>
    <xf numFmtId="0" fontId="8" fillId="23" borderId="15" xfId="0" applyFont="1" applyFill="1" applyBorder="1" applyAlignment="1">
      <alignment horizontal="left" vertical="center" wrapText="1"/>
    </xf>
    <xf numFmtId="49" fontId="35" fillId="23" borderId="11" xfId="0" applyNumberFormat="1" applyFont="1" applyFill="1" applyBorder="1" applyAlignment="1">
      <alignment horizontal="center" vertical="center" wrapText="1"/>
    </xf>
    <xf numFmtId="49" fontId="33" fillId="23" borderId="14" xfId="0" applyNumberFormat="1" applyFont="1" applyFill="1" applyBorder="1"/>
    <xf numFmtId="49" fontId="35" fillId="23" borderId="13" xfId="0" applyNumberFormat="1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center" vertical="center" wrapText="1"/>
    </xf>
    <xf numFmtId="43" fontId="12" fillId="0" borderId="84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center" vertical="center" wrapText="1"/>
    </xf>
    <xf numFmtId="49" fontId="7" fillId="23" borderId="14" xfId="0" applyNumberFormat="1" applyFont="1" applyFill="1" applyBorder="1" applyAlignment="1">
      <alignment horizontal="right" vertical="center"/>
    </xf>
    <xf numFmtId="43" fontId="12" fillId="0" borderId="34" xfId="50" applyFont="1" applyFill="1" applyBorder="1" applyAlignment="1">
      <alignment horizontal="center" vertical="center" wrapText="1"/>
    </xf>
    <xf numFmtId="43" fontId="12" fillId="0" borderId="82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center" vertical="center" wrapText="1"/>
    </xf>
    <xf numFmtId="43" fontId="12" fillId="0" borderId="47" xfId="50" applyFont="1" applyFill="1" applyBorder="1" applyAlignment="1">
      <alignment horizontal="center" vertical="center" wrapText="1"/>
    </xf>
    <xf numFmtId="43" fontId="12" fillId="0" borderId="65" xfId="50" applyFont="1" applyFill="1" applyBorder="1" applyAlignment="1">
      <alignment horizontal="center" vertical="center" wrapText="1"/>
    </xf>
    <xf numFmtId="0" fontId="13" fillId="23" borderId="25" xfId="0" applyFont="1" applyFill="1" applyBorder="1" applyAlignment="1">
      <alignment horizontal="left" vertical="center" wrapText="1"/>
    </xf>
    <xf numFmtId="0" fontId="35" fillId="23" borderId="27" xfId="0" applyFont="1" applyFill="1" applyBorder="1" applyAlignment="1">
      <alignment horizontal="left" vertical="center" wrapText="1"/>
    </xf>
    <xf numFmtId="0" fontId="35" fillId="23" borderId="34" xfId="0" applyFont="1" applyFill="1" applyBorder="1" applyAlignment="1">
      <alignment horizontal="left" vertical="center" wrapText="1"/>
    </xf>
    <xf numFmtId="0" fontId="35" fillId="23" borderId="83" xfId="0" applyFont="1" applyFill="1" applyBorder="1" applyAlignment="1">
      <alignment horizontal="left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0" fontId="13" fillId="23" borderId="0" xfId="0" applyFont="1" applyFill="1" applyBorder="1" applyAlignment="1">
      <alignment horizontal="left" vertical="center" wrapText="1"/>
    </xf>
    <xf numFmtId="0" fontId="13" fillId="23" borderId="40" xfId="0" applyFont="1" applyFill="1" applyBorder="1" applyAlignment="1">
      <alignment horizontal="left" vertical="center" wrapText="1"/>
    </xf>
    <xf numFmtId="49" fontId="13" fillId="23" borderId="14" xfId="0" applyNumberFormat="1" applyFont="1" applyFill="1" applyBorder="1" applyAlignment="1">
      <alignment horizontal="center" vertical="center" wrapText="1"/>
    </xf>
    <xf numFmtId="49" fontId="10" fillId="23" borderId="13" xfId="0" applyNumberFormat="1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center" vertical="center" wrapText="1"/>
    </xf>
    <xf numFmtId="43" fontId="13" fillId="0" borderId="38" xfId="50" applyFont="1" applyFill="1" applyBorder="1" applyAlignment="1">
      <alignment horizontal="left" vertical="center" wrapText="1"/>
    </xf>
    <xf numFmtId="43" fontId="13" fillId="0" borderId="36" xfId="50" applyFont="1" applyFill="1" applyBorder="1" applyAlignment="1">
      <alignment horizontal="left" vertical="center" wrapText="1"/>
    </xf>
    <xf numFmtId="43" fontId="7" fillId="23" borderId="0" xfId="50" applyFont="1" applyFill="1" applyAlignment="1">
      <alignment horizontal="right" vertical="center"/>
    </xf>
    <xf numFmtId="43" fontId="12" fillId="23" borderId="0" xfId="50" applyFont="1" applyFill="1" applyAlignment="1">
      <alignment vertical="center"/>
    </xf>
    <xf numFmtId="43" fontId="12" fillId="0" borderId="0" xfId="50" applyFont="1" applyFill="1" applyAlignment="1">
      <alignment vertical="center"/>
    </xf>
    <xf numFmtId="43" fontId="12" fillId="0" borderId="0" xfId="50" applyFont="1" applyFill="1" applyBorder="1"/>
    <xf numFmtId="164" fontId="12" fillId="0" borderId="0" xfId="0" applyNumberFormat="1" applyFont="1" applyFill="1" applyAlignment="1">
      <alignment vertical="center"/>
    </xf>
    <xf numFmtId="0" fontId="45" fillId="23" borderId="0" xfId="0" applyFont="1" applyFill="1" applyAlignment="1">
      <alignment horizontal="right" vertical="center"/>
    </xf>
    <xf numFmtId="0" fontId="46" fillId="23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6" fillId="0" borderId="0" xfId="0" applyFont="1" applyFill="1" applyBorder="1"/>
    <xf numFmtId="43" fontId="12" fillId="0" borderId="0" xfId="0" applyNumberFormat="1" applyFont="1" applyFill="1" applyAlignment="1">
      <alignment vertical="center"/>
    </xf>
    <xf numFmtId="164" fontId="12" fillId="0" borderId="0" xfId="0" applyNumberFormat="1" applyFont="1" applyFill="1" applyBorder="1"/>
    <xf numFmtId="43" fontId="46" fillId="0" borderId="0" xfId="50" applyFont="1" applyFill="1" applyAlignment="1">
      <alignment vertical="center"/>
    </xf>
    <xf numFmtId="43" fontId="45" fillId="23" borderId="0" xfId="50" applyFont="1" applyFill="1" applyAlignment="1">
      <alignment horizontal="right" vertical="center"/>
    </xf>
    <xf numFmtId="43" fontId="46" fillId="23" borderId="0" xfId="50" applyFont="1" applyFill="1" applyAlignment="1">
      <alignment vertical="center"/>
    </xf>
    <xf numFmtId="43" fontId="46" fillId="0" borderId="0" xfId="50" applyFont="1" applyFill="1" applyBorder="1"/>
    <xf numFmtId="0" fontId="15" fillId="0" borderId="39" xfId="0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/>
    </xf>
    <xf numFmtId="0" fontId="8" fillId="23" borderId="40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/>
    </xf>
    <xf numFmtId="0" fontId="7" fillId="23" borderId="20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2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wrapText="1"/>
    </xf>
    <xf numFmtId="0" fontId="15" fillId="0" borderId="4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21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7" fillId="23" borderId="17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24" xfId="43" applyFont="1" applyFill="1" applyBorder="1" applyAlignment="1">
      <alignment horizontal="center" vertical="center" wrapText="1"/>
    </xf>
    <xf numFmtId="0" fontId="8" fillId="23" borderId="48" xfId="43" applyFont="1" applyFill="1" applyBorder="1" applyAlignment="1">
      <alignment horizontal="center" vertical="center" wrapText="1"/>
    </xf>
    <xf numFmtId="0" fontId="8" fillId="23" borderId="13" xfId="43" applyFont="1" applyFill="1" applyBorder="1" applyAlignment="1">
      <alignment horizontal="center" vertical="center" wrapText="1"/>
    </xf>
    <xf numFmtId="0" fontId="5" fillId="23" borderId="62" xfId="43" applyFont="1" applyFill="1" applyBorder="1" applyAlignment="1">
      <alignment horizontal="center" vertical="center" wrapText="1"/>
    </xf>
    <xf numFmtId="0" fontId="5" fillId="23" borderId="46" xfId="43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left" wrapText="1"/>
    </xf>
    <xf numFmtId="0" fontId="14" fillId="0" borderId="0" xfId="43" applyFont="1" applyFill="1" applyBorder="1" applyAlignment="1">
      <alignment horizontal="center" vertical="center" wrapText="1"/>
    </xf>
    <xf numFmtId="0" fontId="14" fillId="0" borderId="66" xfId="43" applyFont="1" applyFill="1" applyBorder="1" applyAlignment="1">
      <alignment horizontal="center" vertical="center" wrapText="1"/>
    </xf>
    <xf numFmtId="0" fontId="5" fillId="23" borderId="62" xfId="0" applyFont="1" applyFill="1" applyBorder="1" applyAlignment="1">
      <alignment horizontal="center" vertical="center" wrapText="1"/>
    </xf>
    <xf numFmtId="0" fontId="5" fillId="23" borderId="46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43" fillId="23" borderId="39" xfId="44" applyFont="1" applyFill="1" applyBorder="1" applyAlignment="1">
      <alignment horizontal="center" vertical="center" wrapText="1"/>
    </xf>
    <xf numFmtId="0" fontId="43" fillId="23" borderId="40" xfId="44" applyFont="1" applyFill="1" applyBorder="1" applyAlignment="1">
      <alignment horizontal="center" vertical="center" wrapText="1"/>
    </xf>
    <xf numFmtId="0" fontId="43" fillId="23" borderId="41" xfId="44" applyFont="1" applyFill="1" applyBorder="1" applyAlignment="1">
      <alignment horizontal="center" vertical="center" wrapText="1"/>
    </xf>
    <xf numFmtId="0" fontId="38" fillId="23" borderId="48" xfId="44" applyFont="1" applyFill="1" applyBorder="1" applyAlignment="1">
      <alignment horizontal="center" vertical="center"/>
    </xf>
    <xf numFmtId="0" fontId="38" fillId="23" borderId="13" xfId="44" applyFont="1" applyFill="1" applyBorder="1" applyAlignment="1">
      <alignment horizontal="center" vertical="center"/>
    </xf>
    <xf numFmtId="0" fontId="40" fillId="23" borderId="48" xfId="0" applyFont="1" applyFill="1" applyBorder="1" applyAlignment="1">
      <alignment horizontal="center" vertical="center" wrapText="1"/>
    </xf>
    <xf numFmtId="0" fontId="40" fillId="23" borderId="13" xfId="0" applyFont="1" applyFill="1" applyBorder="1" applyAlignment="1">
      <alignment horizontal="center" vertical="center" wrapText="1"/>
    </xf>
  </cellXfs>
  <cellStyles count="5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Migliaia" xfId="50" builtinId="3"/>
    <cellStyle name="Migliaia 9 5" xfId="5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ARCS/modelli%20ministeriali%20LA/modello%20LA%202022/_MOD%20LA%20ELAB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LA cost dir"/>
      <sheetName val="Modello LA cost ribalta"/>
      <sheetName val="MODLA"/>
    </sheetNames>
    <sheetDataSet>
      <sheetData sheetId="0"/>
      <sheetData sheetId="1"/>
      <sheetData sheetId="2">
        <row r="6">
          <cell r="E6">
            <v>15413562.17</v>
          </cell>
          <cell r="F6">
            <v>85897.52</v>
          </cell>
          <cell r="G6">
            <v>0</v>
          </cell>
          <cell r="H6">
            <v>16808.009999999998</v>
          </cell>
          <cell r="I6">
            <v>554708</v>
          </cell>
          <cell r="J6">
            <v>19601</v>
          </cell>
          <cell r="K6">
            <v>8519.9</v>
          </cell>
          <cell r="L6">
            <v>14143.38</v>
          </cell>
          <cell r="M6">
            <v>102739.5</v>
          </cell>
          <cell r="N6">
            <v>8093.8</v>
          </cell>
          <cell r="O6">
            <v>6151.24</v>
          </cell>
          <cell r="P6">
            <v>37662.6</v>
          </cell>
          <cell r="Q6">
            <v>0</v>
          </cell>
        </row>
        <row r="7">
          <cell r="E7">
            <v>141252.65</v>
          </cell>
          <cell r="F7">
            <v>45304.2</v>
          </cell>
          <cell r="G7">
            <v>0</v>
          </cell>
          <cell r="H7">
            <v>50337.41</v>
          </cell>
          <cell r="I7">
            <v>31563.56</v>
          </cell>
          <cell r="J7">
            <v>1721.44</v>
          </cell>
          <cell r="K7">
            <v>756.08</v>
          </cell>
          <cell r="L7">
            <v>930.96</v>
          </cell>
          <cell r="M7">
            <v>7585.42</v>
          </cell>
          <cell r="N7">
            <v>97.42</v>
          </cell>
          <cell r="O7">
            <v>81.150000000000006</v>
          </cell>
          <cell r="P7">
            <v>453.32</v>
          </cell>
          <cell r="Q7">
            <v>0</v>
          </cell>
        </row>
        <row r="8">
          <cell r="E8">
            <v>194.26</v>
          </cell>
          <cell r="F8">
            <v>1506.76</v>
          </cell>
          <cell r="G8">
            <v>0</v>
          </cell>
          <cell r="H8">
            <v>132.02000000000001</v>
          </cell>
          <cell r="I8">
            <v>346656.53</v>
          </cell>
          <cell r="J8">
            <v>1433.54</v>
          </cell>
          <cell r="K8">
            <v>630.66</v>
          </cell>
          <cell r="L8">
            <v>734.56</v>
          </cell>
          <cell r="M8">
            <v>6128.75</v>
          </cell>
          <cell r="N8">
            <v>0.89</v>
          </cell>
          <cell r="O8">
            <v>7.53</v>
          </cell>
          <cell r="P8">
            <v>4.13</v>
          </cell>
          <cell r="Q8">
            <v>0</v>
          </cell>
        </row>
        <row r="9">
          <cell r="E9">
            <v>614535.34</v>
          </cell>
          <cell r="F9">
            <v>71925.69</v>
          </cell>
          <cell r="G9">
            <v>959.34</v>
          </cell>
          <cell r="H9">
            <v>3107.86</v>
          </cell>
          <cell r="I9">
            <v>50249.49</v>
          </cell>
          <cell r="J9">
            <v>2401.08</v>
          </cell>
          <cell r="K9">
            <v>1051.75</v>
          </cell>
          <cell r="L9">
            <v>1411.42</v>
          </cell>
          <cell r="M9">
            <v>11101.87</v>
          </cell>
          <cell r="N9">
            <v>358.47</v>
          </cell>
          <cell r="O9">
            <v>279.77999999999997</v>
          </cell>
          <cell r="P9">
            <v>1668.05</v>
          </cell>
          <cell r="Q9">
            <v>0</v>
          </cell>
        </row>
        <row r="10">
          <cell r="E10">
            <v>39331.97</v>
          </cell>
          <cell r="F10">
            <v>23786.06</v>
          </cell>
          <cell r="G10">
            <v>0</v>
          </cell>
          <cell r="H10">
            <v>286.58</v>
          </cell>
          <cell r="I10">
            <v>89858.5</v>
          </cell>
          <cell r="J10">
            <v>2478.27</v>
          </cell>
          <cell r="K10">
            <v>1089.8699999999999</v>
          </cell>
          <cell r="L10">
            <v>1285.83</v>
          </cell>
          <cell r="M10">
            <v>10668.92</v>
          </cell>
          <cell r="N10">
            <v>32.96</v>
          </cell>
          <cell r="O10">
            <v>36.54</v>
          </cell>
          <cell r="P10">
            <v>2834.39</v>
          </cell>
          <cell r="Q10">
            <v>0</v>
          </cell>
        </row>
        <row r="11">
          <cell r="E11">
            <v>4225.5</v>
          </cell>
          <cell r="F11">
            <v>1458.88</v>
          </cell>
          <cell r="G11">
            <v>0</v>
          </cell>
          <cell r="H11">
            <v>127.44</v>
          </cell>
          <cell r="I11">
            <v>22542.84</v>
          </cell>
          <cell r="J11">
            <v>1340.64</v>
          </cell>
          <cell r="K11">
            <v>589.76</v>
          </cell>
          <cell r="L11">
            <v>688.04</v>
          </cell>
          <cell r="M11">
            <v>5736.61</v>
          </cell>
          <cell r="N11">
            <v>2.97</v>
          </cell>
          <cell r="O11">
            <v>8.64</v>
          </cell>
          <cell r="P11">
            <v>13.81</v>
          </cell>
          <cell r="Q11">
            <v>0</v>
          </cell>
        </row>
        <row r="14">
          <cell r="E14">
            <v>12706.77</v>
          </cell>
          <cell r="F14">
            <v>5845.49</v>
          </cell>
          <cell r="G14">
            <v>0</v>
          </cell>
          <cell r="H14">
            <v>23.53</v>
          </cell>
          <cell r="I14">
            <v>1292.07</v>
          </cell>
          <cell r="J14">
            <v>60.95</v>
          </cell>
          <cell r="K14">
            <v>26.69</v>
          </cell>
          <cell r="L14">
            <v>36.130000000000003</v>
          </cell>
          <cell r="M14">
            <v>283.20999999999998</v>
          </cell>
          <cell r="N14">
            <v>9.69</v>
          </cell>
          <cell r="O14">
            <v>7.54</v>
          </cell>
          <cell r="P14">
            <v>45.08</v>
          </cell>
          <cell r="Q14">
            <v>0</v>
          </cell>
        </row>
        <row r="15">
          <cell r="E15">
            <v>123151.27</v>
          </cell>
          <cell r="F15">
            <v>462.89</v>
          </cell>
          <cell r="G15">
            <v>0</v>
          </cell>
          <cell r="H15">
            <v>2281826.79</v>
          </cell>
          <cell r="I15">
            <v>13088.85</v>
          </cell>
          <cell r="J15">
            <v>673.53</v>
          </cell>
          <cell r="K15">
            <v>295.49</v>
          </cell>
          <cell r="L15">
            <v>377.66</v>
          </cell>
          <cell r="M15">
            <v>3029.85</v>
          </cell>
          <cell r="N15">
            <v>64.55</v>
          </cell>
          <cell r="O15">
            <v>51.54</v>
          </cell>
          <cell r="P15">
            <v>300.37</v>
          </cell>
          <cell r="Q15">
            <v>0</v>
          </cell>
        </row>
        <row r="16">
          <cell r="E16">
            <v>316050.7</v>
          </cell>
          <cell r="F16">
            <v>9355.49</v>
          </cell>
          <cell r="G16">
            <v>0</v>
          </cell>
          <cell r="H16">
            <v>17533.59</v>
          </cell>
          <cell r="I16">
            <v>22674.799999999999</v>
          </cell>
          <cell r="J16">
            <v>1069.8399999999999</v>
          </cell>
          <cell r="K16">
            <v>468.49</v>
          </cell>
          <cell r="L16">
            <v>634.05999999999995</v>
          </cell>
          <cell r="M16">
            <v>4970.5200000000004</v>
          </cell>
          <cell r="N16">
            <v>169.93</v>
          </cell>
          <cell r="O16">
            <v>132.30000000000001</v>
          </cell>
          <cell r="P16">
            <v>790.71</v>
          </cell>
          <cell r="Q16">
            <v>0</v>
          </cell>
        </row>
        <row r="18">
          <cell r="E18">
            <v>52635.44</v>
          </cell>
          <cell r="F18">
            <v>4991.68</v>
          </cell>
          <cell r="G18">
            <v>0</v>
          </cell>
          <cell r="H18">
            <v>221.32</v>
          </cell>
          <cell r="I18">
            <v>114814.64</v>
          </cell>
          <cell r="J18">
            <v>1819.23</v>
          </cell>
          <cell r="K18">
            <v>799.96</v>
          </cell>
          <cell r="L18">
            <v>946.88</v>
          </cell>
          <cell r="M18">
            <v>7845.57</v>
          </cell>
          <cell r="N18">
            <v>30.09</v>
          </cell>
          <cell r="O18">
            <v>31.23</v>
          </cell>
          <cell r="P18">
            <v>2232.84</v>
          </cell>
          <cell r="Q18">
            <v>0</v>
          </cell>
        </row>
        <row r="19">
          <cell r="E19">
            <v>7072.36</v>
          </cell>
          <cell r="F19">
            <v>2320.7399999999998</v>
          </cell>
          <cell r="G19">
            <v>0</v>
          </cell>
          <cell r="H19">
            <v>24.47</v>
          </cell>
          <cell r="I19">
            <v>2966.87</v>
          </cell>
          <cell r="J19">
            <v>168.91</v>
          </cell>
          <cell r="K19">
            <v>74.25</v>
          </cell>
          <cell r="L19">
            <v>88.98</v>
          </cell>
          <cell r="M19">
            <v>733.37</v>
          </cell>
          <cell r="N19">
            <v>4.91</v>
          </cell>
          <cell r="O19">
            <v>4.4800000000000004</v>
          </cell>
          <cell r="P19">
            <v>22.82</v>
          </cell>
          <cell r="Q19">
            <v>0</v>
          </cell>
        </row>
        <row r="20">
          <cell r="E20">
            <v>71294.33</v>
          </cell>
          <cell r="F20">
            <v>26241.38</v>
          </cell>
          <cell r="G20">
            <v>0</v>
          </cell>
          <cell r="H20">
            <v>221.91</v>
          </cell>
          <cell r="I20">
            <v>24884.36</v>
          </cell>
          <cell r="J20">
            <v>1400.35</v>
          </cell>
          <cell r="K20">
            <v>615.41999999999996</v>
          </cell>
          <cell r="L20">
            <v>742.95</v>
          </cell>
          <cell r="M20">
            <v>6104.19</v>
          </cell>
          <cell r="N20">
            <v>50.93</v>
          </cell>
          <cell r="O20">
            <v>44.82</v>
          </cell>
          <cell r="P20">
            <v>237</v>
          </cell>
          <cell r="Q20">
            <v>0</v>
          </cell>
        </row>
        <row r="21">
          <cell r="E21">
            <v>0</v>
          </cell>
          <cell r="F21">
            <v>0</v>
          </cell>
          <cell r="H21">
            <v>0.13</v>
          </cell>
          <cell r="I21">
            <v>23.15</v>
          </cell>
          <cell r="J21">
            <v>1.38</v>
          </cell>
          <cell r="K21">
            <v>0.61</v>
          </cell>
          <cell r="L21">
            <v>0.71</v>
          </cell>
          <cell r="M21">
            <v>5.91</v>
          </cell>
          <cell r="N21">
            <v>0</v>
          </cell>
          <cell r="O21">
            <v>0.01</v>
          </cell>
          <cell r="P21">
            <v>0</v>
          </cell>
          <cell r="Q21">
            <v>0</v>
          </cell>
        </row>
        <row r="26">
          <cell r="E26">
            <v>36.799999999999997</v>
          </cell>
          <cell r="F26">
            <v>0</v>
          </cell>
          <cell r="G26">
            <v>0</v>
          </cell>
          <cell r="H26">
            <v>1734740.25</v>
          </cell>
          <cell r="I26">
            <v>111065.79</v>
          </cell>
          <cell r="J26">
            <v>245.39</v>
          </cell>
          <cell r="K26">
            <v>107.96</v>
          </cell>
          <cell r="L26">
            <v>125.67</v>
          </cell>
          <cell r="M26">
            <v>79590.84</v>
          </cell>
          <cell r="N26">
            <v>0.02</v>
          </cell>
          <cell r="O26">
            <v>207693.34</v>
          </cell>
          <cell r="P26">
            <v>115075.92</v>
          </cell>
          <cell r="Q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3">
          <cell r="E33">
            <v>228.36</v>
          </cell>
          <cell r="F33">
            <v>0</v>
          </cell>
          <cell r="G33">
            <v>0</v>
          </cell>
          <cell r="H33">
            <v>4.7300000000000004</v>
          </cell>
          <cell r="I33">
            <v>833.14</v>
          </cell>
          <cell r="J33">
            <v>49.53</v>
          </cell>
          <cell r="K33">
            <v>21.79</v>
          </cell>
          <cell r="L33">
            <v>25.43</v>
          </cell>
          <cell r="M33">
            <v>211.97</v>
          </cell>
          <cell r="N33">
            <v>0.12</v>
          </cell>
          <cell r="O33">
            <v>0.33</v>
          </cell>
          <cell r="P33">
            <v>0.55000000000000004</v>
          </cell>
          <cell r="Q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9">
          <cell r="E39">
            <v>3111586.9</v>
          </cell>
          <cell r="F39">
            <v>3365.09</v>
          </cell>
          <cell r="G39">
            <v>0</v>
          </cell>
          <cell r="H39">
            <v>3205.49</v>
          </cell>
          <cell r="I39">
            <v>79715.240000000005</v>
          </cell>
          <cell r="J39">
            <v>2043.15</v>
          </cell>
          <cell r="K39">
            <v>878.09</v>
          </cell>
          <cell r="L39">
            <v>1871.44</v>
          </cell>
          <cell r="M39">
            <v>12544.18</v>
          </cell>
          <cell r="N39">
            <v>1626.62</v>
          </cell>
          <cell r="O39">
            <v>1227.1400000000001</v>
          </cell>
          <cell r="P39">
            <v>7569.11</v>
          </cell>
          <cell r="Q39">
            <v>0</v>
          </cell>
        </row>
        <row r="40">
          <cell r="E40">
            <v>53370.5</v>
          </cell>
          <cell r="F40">
            <v>32886.339999999997</v>
          </cell>
          <cell r="G40">
            <v>0</v>
          </cell>
          <cell r="H40">
            <v>98.02</v>
          </cell>
          <cell r="I40">
            <v>3911.57</v>
          </cell>
          <cell r="J40">
            <v>158.30000000000001</v>
          </cell>
          <cell r="K40">
            <v>69.069999999999993</v>
          </cell>
          <cell r="L40">
            <v>103.91</v>
          </cell>
          <cell r="M40">
            <v>782.11</v>
          </cell>
          <cell r="N40">
            <v>45.04</v>
          </cell>
          <cell r="O40">
            <v>34.47</v>
          </cell>
          <cell r="P40">
            <v>209.6</v>
          </cell>
          <cell r="Q40">
            <v>0</v>
          </cell>
        </row>
        <row r="41">
          <cell r="E41">
            <v>60582.55</v>
          </cell>
          <cell r="F41">
            <v>26048.9</v>
          </cell>
          <cell r="G41">
            <v>0</v>
          </cell>
          <cell r="H41">
            <v>107.21</v>
          </cell>
          <cell r="I41">
            <v>5543.2</v>
          </cell>
          <cell r="J41">
            <v>255.37</v>
          </cell>
          <cell r="K41">
            <v>111.77</v>
          </cell>
          <cell r="L41">
            <v>153.72</v>
          </cell>
          <cell r="M41">
            <v>1197.4100000000001</v>
          </cell>
          <cell r="N41">
            <v>45.24</v>
          </cell>
          <cell r="O41">
            <v>35.08</v>
          </cell>
          <cell r="P41">
            <v>210.51</v>
          </cell>
          <cell r="Q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612908.82999999996</v>
          </cell>
          <cell r="F43">
            <v>180906.27</v>
          </cell>
          <cell r="G43">
            <v>0</v>
          </cell>
          <cell r="H43">
            <v>613775.87</v>
          </cell>
          <cell r="I43">
            <v>4081578.96</v>
          </cell>
          <cell r="J43">
            <v>2588728.67</v>
          </cell>
          <cell r="K43">
            <v>136400.41</v>
          </cell>
          <cell r="L43">
            <v>118076.11</v>
          </cell>
          <cell r="M43">
            <v>984651.67</v>
          </cell>
          <cell r="N43">
            <v>414.53</v>
          </cell>
          <cell r="O43">
            <v>1412.43</v>
          </cell>
          <cell r="P43">
            <v>1928.91</v>
          </cell>
          <cell r="Q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40.44</v>
          </cell>
          <cell r="I45">
            <v>7448.67</v>
          </cell>
          <cell r="J45">
            <v>444.62</v>
          </cell>
          <cell r="K45">
            <v>195.6</v>
          </cell>
          <cell r="L45">
            <v>227.69</v>
          </cell>
          <cell r="M45">
            <v>1900.21</v>
          </cell>
          <cell r="N45">
            <v>0</v>
          </cell>
          <cell r="O45">
            <v>2.13</v>
          </cell>
          <cell r="P45">
            <v>0</v>
          </cell>
          <cell r="Q45">
            <v>0</v>
          </cell>
        </row>
        <row r="47">
          <cell r="E47">
            <v>54933012.219999999</v>
          </cell>
          <cell r="F47">
            <v>9058.41</v>
          </cell>
          <cell r="G47">
            <v>0</v>
          </cell>
          <cell r="H47">
            <v>59405.57</v>
          </cell>
          <cell r="I47">
            <v>1934076.1</v>
          </cell>
          <cell r="J47">
            <v>67556.81</v>
          </cell>
          <cell r="K47">
            <v>29354.55</v>
          </cell>
          <cell r="L47">
            <v>49149.64</v>
          </cell>
          <cell r="M47">
            <v>355964.12</v>
          </cell>
          <cell r="N47">
            <v>28690.68</v>
          </cell>
          <cell r="O47">
            <v>21795.53</v>
          </cell>
          <cell r="P47">
            <v>133505.37</v>
          </cell>
          <cell r="Q47">
            <v>0</v>
          </cell>
        </row>
        <row r="48">
          <cell r="E48">
            <v>48797515.380000003</v>
          </cell>
          <cell r="F48">
            <v>0</v>
          </cell>
          <cell r="G48">
            <v>0</v>
          </cell>
          <cell r="H48">
            <v>53060.14</v>
          </cell>
          <cell r="I48">
            <v>1772727.14</v>
          </cell>
          <cell r="J48">
            <v>63281.59</v>
          </cell>
          <cell r="K48">
            <v>27514.68</v>
          </cell>
          <cell r="L48">
            <v>45332.63</v>
          </cell>
          <cell r="M48">
            <v>330172.84999999998</v>
          </cell>
          <cell r="N48">
            <v>25482</v>
          </cell>
          <cell r="O48">
            <v>19373.689999999999</v>
          </cell>
          <cell r="P48">
            <v>118574.53</v>
          </cell>
          <cell r="Q48">
            <v>0</v>
          </cell>
        </row>
        <row r="49">
          <cell r="E49">
            <v>95720321.609999999</v>
          </cell>
          <cell r="F49">
            <v>27.74</v>
          </cell>
          <cell r="G49">
            <v>0</v>
          </cell>
          <cell r="H49">
            <v>103202.65</v>
          </cell>
          <cell r="I49">
            <v>3315395.67</v>
          </cell>
          <cell r="J49">
            <v>114464.89</v>
          </cell>
          <cell r="K49">
            <v>49719.35</v>
          </cell>
          <cell r="L49">
            <v>83973.18</v>
          </cell>
          <cell r="M49">
            <v>606345.55000000005</v>
          </cell>
          <cell r="N49">
            <v>49985.05</v>
          </cell>
          <cell r="O49">
            <v>37956.800000000003</v>
          </cell>
          <cell r="P49">
            <v>232593.72</v>
          </cell>
          <cell r="Q49">
            <v>0</v>
          </cell>
        </row>
        <row r="52">
          <cell r="E52">
            <v>2324617.3199999998</v>
          </cell>
          <cell r="F52">
            <v>2122.2199999999998</v>
          </cell>
          <cell r="G52">
            <v>0</v>
          </cell>
          <cell r="H52">
            <v>82721.539999999994</v>
          </cell>
          <cell r="I52">
            <v>91206.19</v>
          </cell>
          <cell r="J52">
            <v>3416.09</v>
          </cell>
          <cell r="K52">
            <v>1487.36</v>
          </cell>
          <cell r="L52">
            <v>2365.71</v>
          </cell>
          <cell r="M52">
            <v>17447.22</v>
          </cell>
          <cell r="N52">
            <v>1215.02</v>
          </cell>
          <cell r="O52">
            <v>925.68</v>
          </cell>
          <cell r="P52">
            <v>5653.81</v>
          </cell>
          <cell r="Q52">
            <v>0</v>
          </cell>
        </row>
        <row r="53">
          <cell r="E53">
            <v>367894.2</v>
          </cell>
          <cell r="F53">
            <v>335.86</v>
          </cell>
          <cell r="G53">
            <v>0</v>
          </cell>
          <cell r="H53">
            <v>410.56</v>
          </cell>
          <cell r="I53">
            <v>15249.55</v>
          </cell>
          <cell r="J53">
            <v>589.29</v>
          </cell>
          <cell r="K53">
            <v>256.8</v>
          </cell>
          <cell r="L53">
            <v>399.32</v>
          </cell>
          <cell r="M53">
            <v>2969.17</v>
          </cell>
          <cell r="N53">
            <v>192.29</v>
          </cell>
          <cell r="O53">
            <v>146.72999999999999</v>
          </cell>
          <cell r="P53">
            <v>894.77</v>
          </cell>
          <cell r="Q53">
            <v>0</v>
          </cell>
        </row>
        <row r="54">
          <cell r="E54">
            <v>3056698.4</v>
          </cell>
          <cell r="F54">
            <v>2790.56</v>
          </cell>
          <cell r="G54">
            <v>0</v>
          </cell>
          <cell r="H54">
            <v>3280.54</v>
          </cell>
          <cell r="I54">
            <v>102634.34</v>
          </cell>
          <cell r="J54">
            <v>3459.55</v>
          </cell>
          <cell r="K54">
            <v>1501.59</v>
          </cell>
          <cell r="L54">
            <v>2582.08</v>
          </cell>
          <cell r="M54">
            <v>18529.73</v>
          </cell>
          <cell r="N54">
            <v>1597.66</v>
          </cell>
          <cell r="O54">
            <v>1212.25</v>
          </cell>
          <cell r="P54">
            <v>7434.34</v>
          </cell>
          <cell r="Q54">
            <v>0</v>
          </cell>
        </row>
        <row r="55">
          <cell r="E55">
            <v>36985.21</v>
          </cell>
          <cell r="F55">
            <v>288.02</v>
          </cell>
          <cell r="G55">
            <v>0</v>
          </cell>
          <cell r="H55">
            <v>109.09</v>
          </cell>
          <cell r="I55">
            <v>13984.14</v>
          </cell>
          <cell r="J55">
            <v>802.23</v>
          </cell>
          <cell r="K55">
            <v>352.68</v>
          </cell>
          <cell r="L55">
            <v>420.69</v>
          </cell>
          <cell r="M55">
            <v>3474.21</v>
          </cell>
          <cell r="N55">
            <v>19.46</v>
          </cell>
          <cell r="O55">
            <v>18.41</v>
          </cell>
          <cell r="P55">
            <v>90.57</v>
          </cell>
          <cell r="Q55">
            <v>0</v>
          </cell>
        </row>
        <row r="58">
          <cell r="E58">
            <v>4101833.26</v>
          </cell>
          <cell r="F58">
            <v>106929.25</v>
          </cell>
          <cell r="G58">
            <v>0</v>
          </cell>
          <cell r="H58">
            <v>6598.75</v>
          </cell>
          <cell r="I58">
            <v>1238629.21</v>
          </cell>
          <cell r="J58">
            <v>39503.019999999997</v>
          </cell>
          <cell r="K58">
            <v>12155.89</v>
          </cell>
          <cell r="L58">
            <v>21058.26</v>
          </cell>
          <cell r="M58">
            <v>125693.51</v>
          </cell>
          <cell r="N58">
            <v>2197.81</v>
          </cell>
          <cell r="O58">
            <v>1777.46</v>
          </cell>
          <cell r="P58">
            <v>10227</v>
          </cell>
          <cell r="Q58">
            <v>0</v>
          </cell>
        </row>
        <row r="59">
          <cell r="E59">
            <v>4141419.24</v>
          </cell>
          <cell r="F59">
            <v>155331.06</v>
          </cell>
          <cell r="G59">
            <v>0</v>
          </cell>
          <cell r="H59">
            <v>1374158.37</v>
          </cell>
          <cell r="I59">
            <v>1525543.53</v>
          </cell>
          <cell r="J59">
            <v>55909.27</v>
          </cell>
          <cell r="K59">
            <v>19264.45</v>
          </cell>
          <cell r="L59">
            <v>29477.14</v>
          </cell>
          <cell r="M59">
            <v>194909.08</v>
          </cell>
          <cell r="N59">
            <v>2243.7600000000002</v>
          </cell>
          <cell r="O59">
            <v>1889.23</v>
          </cell>
          <cell r="P59">
            <v>10440.799999999999</v>
          </cell>
          <cell r="Q59">
            <v>0</v>
          </cell>
        </row>
        <row r="60">
          <cell r="E60">
            <v>24959904.93</v>
          </cell>
          <cell r="F60">
            <v>1030850.18</v>
          </cell>
          <cell r="G60">
            <v>0</v>
          </cell>
          <cell r="H60">
            <v>31110.41</v>
          </cell>
          <cell r="I60">
            <v>5873350.0899999999</v>
          </cell>
          <cell r="J60">
            <v>137955.88</v>
          </cell>
          <cell r="K60">
            <v>28437.98</v>
          </cell>
          <cell r="L60">
            <v>75765.75</v>
          </cell>
          <cell r="M60">
            <v>323221.58</v>
          </cell>
          <cell r="N60">
            <v>13572.34</v>
          </cell>
          <cell r="O60">
            <v>10468.93</v>
          </cell>
          <cell r="P60">
            <v>63155.71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0.06</v>
          </cell>
          <cell r="I61">
            <v>10.75</v>
          </cell>
          <cell r="J61">
            <v>0.64</v>
          </cell>
          <cell r="K61">
            <v>0.28000000000000003</v>
          </cell>
          <cell r="L61">
            <v>0.33</v>
          </cell>
          <cell r="M61">
            <v>2.74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4">
          <cell r="E64">
            <v>209146.89</v>
          </cell>
          <cell r="F64">
            <v>30304.14</v>
          </cell>
          <cell r="G64">
            <v>0</v>
          </cell>
          <cell r="H64">
            <v>346.82</v>
          </cell>
          <cell r="I64">
            <v>65199.94</v>
          </cell>
          <cell r="J64">
            <v>1932.9</v>
          </cell>
          <cell r="K64">
            <v>553.20000000000005</v>
          </cell>
          <cell r="L64">
            <v>1036.99</v>
          </cell>
          <cell r="M64">
            <v>5806.74</v>
          </cell>
          <cell r="N64">
            <v>125.04</v>
          </cell>
          <cell r="O64">
            <v>99.62</v>
          </cell>
          <cell r="P64">
            <v>581.85</v>
          </cell>
          <cell r="Q64">
            <v>0</v>
          </cell>
        </row>
        <row r="65">
          <cell r="E65">
            <v>2674.92</v>
          </cell>
          <cell r="F65">
            <v>6447.54</v>
          </cell>
          <cell r="G65">
            <v>0</v>
          </cell>
          <cell r="H65">
            <v>337.44</v>
          </cell>
          <cell r="I65">
            <v>62209.4</v>
          </cell>
          <cell r="J65">
            <v>3638.68</v>
          </cell>
          <cell r="K65">
            <v>1589.48</v>
          </cell>
          <cell r="L65">
            <v>1865.15</v>
          </cell>
          <cell r="M65">
            <v>15457.58</v>
          </cell>
          <cell r="N65">
            <v>4.76</v>
          </cell>
          <cell r="O65">
            <v>20.87</v>
          </cell>
          <cell r="P65">
            <v>22.17</v>
          </cell>
          <cell r="Q65">
            <v>0</v>
          </cell>
        </row>
        <row r="66">
          <cell r="E66">
            <v>5029303.96</v>
          </cell>
          <cell r="F66">
            <v>327424.87</v>
          </cell>
          <cell r="G66">
            <v>0</v>
          </cell>
          <cell r="H66">
            <v>6586.4</v>
          </cell>
          <cell r="I66">
            <v>1242651.02</v>
          </cell>
          <cell r="J66">
            <v>30351.69</v>
          </cell>
          <cell r="K66">
            <v>6705.26</v>
          </cell>
          <cell r="L66">
            <v>16598.03</v>
          </cell>
          <cell r="M66">
            <v>74817.009999999995</v>
          </cell>
          <cell r="N66">
            <v>2797.28</v>
          </cell>
          <cell r="O66">
            <v>2166.85</v>
          </cell>
          <cell r="P66">
            <v>13016.47</v>
          </cell>
          <cell r="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132.22</v>
          </cell>
          <cell r="G69">
            <v>0</v>
          </cell>
          <cell r="H69">
            <v>1.88</v>
          </cell>
          <cell r="I69">
            <v>325.42</v>
          </cell>
          <cell r="J69">
            <v>19.309999999999999</v>
          </cell>
          <cell r="K69">
            <v>8.49</v>
          </cell>
          <cell r="L69">
            <v>9.92</v>
          </cell>
          <cell r="M69">
            <v>82.69</v>
          </cell>
          <cell r="N69">
            <v>7.0000000000000007E-2</v>
          </cell>
          <cell r="O69">
            <v>0.14000000000000001</v>
          </cell>
          <cell r="P69">
            <v>0.32</v>
          </cell>
          <cell r="Q69">
            <v>0</v>
          </cell>
        </row>
        <row r="72">
          <cell r="E72">
            <v>4501201.8</v>
          </cell>
          <cell r="F72">
            <v>174612.86</v>
          </cell>
          <cell r="G72">
            <v>0</v>
          </cell>
          <cell r="H72">
            <v>6325</v>
          </cell>
          <cell r="I72">
            <v>398419.73</v>
          </cell>
          <cell r="J72">
            <v>19706.3</v>
          </cell>
          <cell r="K72">
            <v>8638.39</v>
          </cell>
          <cell r="L72">
            <v>11330.11</v>
          </cell>
          <cell r="M72">
            <v>89943.46</v>
          </cell>
          <cell r="N72">
            <v>2441.6999999999998</v>
          </cell>
          <cell r="O72">
            <v>1921.73</v>
          </cell>
          <cell r="P72">
            <v>11361.9</v>
          </cell>
          <cell r="Q72">
            <v>0</v>
          </cell>
        </row>
        <row r="73">
          <cell r="E73">
            <v>16860.03</v>
          </cell>
          <cell r="F73">
            <v>1897.2</v>
          </cell>
          <cell r="G73">
            <v>0</v>
          </cell>
          <cell r="H73">
            <v>38.53</v>
          </cell>
          <cell r="I73">
            <v>4021.59</v>
          </cell>
          <cell r="J73">
            <v>223.7</v>
          </cell>
          <cell r="K73">
            <v>98.29</v>
          </cell>
          <cell r="L73">
            <v>119.52</v>
          </cell>
          <cell r="M73">
            <v>979.01</v>
          </cell>
          <cell r="N73">
            <v>9.8000000000000007</v>
          </cell>
          <cell r="O73">
            <v>8.4</v>
          </cell>
          <cell r="P73">
            <v>45.58</v>
          </cell>
          <cell r="Q73">
            <v>0</v>
          </cell>
        </row>
        <row r="74">
          <cell r="E74">
            <v>127051.75</v>
          </cell>
          <cell r="F74">
            <v>57026.43</v>
          </cell>
          <cell r="G74">
            <v>0</v>
          </cell>
          <cell r="H74">
            <v>939.87</v>
          </cell>
          <cell r="I74">
            <v>142948.20000000001</v>
          </cell>
          <cell r="J74">
            <v>8372.2099999999991</v>
          </cell>
          <cell r="K74">
            <v>3682.03</v>
          </cell>
          <cell r="L74">
            <v>4336.12</v>
          </cell>
          <cell r="M74">
            <v>36006.57</v>
          </cell>
          <cell r="N74">
            <v>96.13</v>
          </cell>
          <cell r="O74">
            <v>112.03</v>
          </cell>
          <cell r="P74">
            <v>447.3</v>
          </cell>
          <cell r="Q74">
            <v>0</v>
          </cell>
        </row>
        <row r="75">
          <cell r="E75">
            <v>3058.22</v>
          </cell>
          <cell r="F75">
            <v>28542.49</v>
          </cell>
          <cell r="G75">
            <v>0</v>
          </cell>
          <cell r="H75">
            <v>221.54</v>
          </cell>
          <cell r="I75">
            <v>35627.839999999997</v>
          </cell>
          <cell r="J75">
            <v>2099.1</v>
          </cell>
          <cell r="K75">
            <v>923.27</v>
          </cell>
          <cell r="L75">
            <v>1083.31</v>
          </cell>
          <cell r="M75">
            <v>9009.85</v>
          </cell>
          <cell r="N75">
            <v>16.5</v>
          </cell>
          <cell r="O75">
            <v>22.4</v>
          </cell>
          <cell r="P75">
            <v>76.790000000000006</v>
          </cell>
          <cell r="Q75">
            <v>0</v>
          </cell>
        </row>
        <row r="76">
          <cell r="E76">
            <v>731.04</v>
          </cell>
          <cell r="F76">
            <v>6654.77</v>
          </cell>
          <cell r="G76">
            <v>0</v>
          </cell>
          <cell r="H76">
            <v>434.11</v>
          </cell>
          <cell r="I76">
            <v>78755.710000000006</v>
          </cell>
          <cell r="J76">
            <v>4694.53</v>
          </cell>
          <cell r="K76">
            <v>2065.2600000000002</v>
          </cell>
          <cell r="L76">
            <v>2406</v>
          </cell>
          <cell r="M76">
            <v>20072.62</v>
          </cell>
          <cell r="N76">
            <v>3.86</v>
          </cell>
          <cell r="O76">
            <v>25.37</v>
          </cell>
          <cell r="P76">
            <v>17.95</v>
          </cell>
          <cell r="Q76">
            <v>0</v>
          </cell>
        </row>
        <row r="77">
          <cell r="E77">
            <v>9194.09</v>
          </cell>
          <cell r="F77">
            <v>16059.39</v>
          </cell>
          <cell r="G77">
            <v>0</v>
          </cell>
          <cell r="H77">
            <v>107.35</v>
          </cell>
          <cell r="I77">
            <v>15633.64</v>
          </cell>
          <cell r="J77">
            <v>911.17</v>
          </cell>
          <cell r="K77">
            <v>400.69</v>
          </cell>
          <cell r="L77">
            <v>473.29</v>
          </cell>
          <cell r="M77">
            <v>3925.07</v>
          </cell>
          <cell r="N77">
            <v>13.19</v>
          </cell>
          <cell r="O77">
            <v>14.23</v>
          </cell>
          <cell r="P77">
            <v>61.36</v>
          </cell>
          <cell r="Q77">
            <v>0</v>
          </cell>
        </row>
        <row r="78">
          <cell r="E78">
            <v>182099.28</v>
          </cell>
          <cell r="F78">
            <v>69850.38</v>
          </cell>
          <cell r="G78">
            <v>0</v>
          </cell>
          <cell r="H78">
            <v>576.30999999999995</v>
          </cell>
          <cell r="I78">
            <v>64848</v>
          </cell>
          <cell r="J78">
            <v>3651.21</v>
          </cell>
          <cell r="K78">
            <v>1604.63</v>
          </cell>
          <cell r="L78">
            <v>1936.5</v>
          </cell>
          <cell r="M78">
            <v>15912.93</v>
          </cell>
          <cell r="N78">
            <v>131.57</v>
          </cell>
          <cell r="O78">
            <v>115.95</v>
          </cell>
          <cell r="P78">
            <v>612.22</v>
          </cell>
          <cell r="Q78">
            <v>0</v>
          </cell>
        </row>
        <row r="80">
          <cell r="E80">
            <v>19452.3</v>
          </cell>
          <cell r="F80">
            <v>39536.6</v>
          </cell>
          <cell r="G80">
            <v>0</v>
          </cell>
          <cell r="H80">
            <v>647.77</v>
          </cell>
          <cell r="I80">
            <v>109653.08</v>
          </cell>
          <cell r="J80">
            <v>6493.84</v>
          </cell>
          <cell r="K80">
            <v>2856.5</v>
          </cell>
          <cell r="L80">
            <v>3341.08</v>
          </cell>
          <cell r="M80">
            <v>27825.67</v>
          </cell>
          <cell r="N80">
            <v>30.8</v>
          </cell>
          <cell r="O80">
            <v>54.15</v>
          </cell>
          <cell r="P80">
            <v>143.34</v>
          </cell>
          <cell r="Q80">
            <v>0</v>
          </cell>
        </row>
        <row r="81">
          <cell r="E81">
            <v>27169.119999999999</v>
          </cell>
          <cell r="F81">
            <v>39835.21</v>
          </cell>
          <cell r="G81">
            <v>0</v>
          </cell>
          <cell r="H81">
            <v>78.78</v>
          </cell>
          <cell r="I81">
            <v>3524.79</v>
          </cell>
          <cell r="J81">
            <v>151.99</v>
          </cell>
          <cell r="K81">
            <v>66.42</v>
          </cell>
          <cell r="L81">
            <v>95.58</v>
          </cell>
          <cell r="M81">
            <v>731.59</v>
          </cell>
          <cell r="N81">
            <v>34.99</v>
          </cell>
          <cell r="O81">
            <v>26.91</v>
          </cell>
          <cell r="P81">
            <v>162.82</v>
          </cell>
          <cell r="Q81">
            <v>0</v>
          </cell>
        </row>
        <row r="82">
          <cell r="E82">
            <v>92.27</v>
          </cell>
          <cell r="F82">
            <v>1927.03</v>
          </cell>
          <cell r="G82">
            <v>0</v>
          </cell>
          <cell r="H82">
            <v>6.39</v>
          </cell>
          <cell r="I82">
            <v>846.8</v>
          </cell>
          <cell r="J82">
            <v>48.79</v>
          </cell>
          <cell r="K82">
            <v>21.45</v>
          </cell>
          <cell r="L82">
            <v>25.52</v>
          </cell>
          <cell r="M82">
            <v>210.97</v>
          </cell>
          <cell r="N82">
            <v>1.05</v>
          </cell>
          <cell r="O82">
            <v>1.02</v>
          </cell>
          <cell r="P82">
            <v>4.91</v>
          </cell>
          <cell r="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0.13</v>
          </cell>
          <cell r="I83">
            <v>23.49</v>
          </cell>
          <cell r="J83">
            <v>1.4</v>
          </cell>
          <cell r="K83">
            <v>0.62</v>
          </cell>
          <cell r="L83">
            <v>0.72</v>
          </cell>
          <cell r="M83">
            <v>5.99</v>
          </cell>
          <cell r="N83">
            <v>0</v>
          </cell>
          <cell r="O83">
            <v>0.01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6">
          <cell r="E86">
            <v>43168.25</v>
          </cell>
          <cell r="F86">
            <v>112658.2</v>
          </cell>
          <cell r="G86">
            <v>0</v>
          </cell>
          <cell r="H86">
            <v>597.24</v>
          </cell>
          <cell r="I86">
            <v>84466.5</v>
          </cell>
          <cell r="J86">
            <v>4906.03</v>
          </cell>
          <cell r="K86">
            <v>2157.31</v>
          </cell>
          <cell r="L86">
            <v>2553.63</v>
          </cell>
          <cell r="M86">
            <v>21158.18</v>
          </cell>
          <cell r="N86">
            <v>81.37</v>
          </cell>
          <cell r="O86">
            <v>84.39</v>
          </cell>
          <cell r="P86">
            <v>378.65</v>
          </cell>
          <cell r="Q86">
            <v>0</v>
          </cell>
        </row>
        <row r="87">
          <cell r="E87">
            <v>1087632.69</v>
          </cell>
          <cell r="F87">
            <v>383145.74</v>
          </cell>
          <cell r="G87">
            <v>0</v>
          </cell>
          <cell r="H87">
            <v>6056.54</v>
          </cell>
          <cell r="I87">
            <v>66999.679999999993</v>
          </cell>
          <cell r="J87">
            <v>2717.27</v>
          </cell>
          <cell r="K87">
            <v>1185.6300000000001</v>
          </cell>
          <cell r="L87">
            <v>1781.11</v>
          </cell>
          <cell r="M87">
            <v>13413.07</v>
          </cell>
          <cell r="N87">
            <v>768.04</v>
          </cell>
          <cell r="O87">
            <v>587.80999999999995</v>
          </cell>
          <cell r="P87">
            <v>3573.89</v>
          </cell>
          <cell r="Q87">
            <v>0</v>
          </cell>
        </row>
        <row r="88">
          <cell r="E88">
            <v>802</v>
          </cell>
          <cell r="F88">
            <v>688.72</v>
          </cell>
          <cell r="G88">
            <v>0</v>
          </cell>
          <cell r="H88">
            <v>139.13</v>
          </cell>
          <cell r="I88">
            <v>25384.89</v>
          </cell>
          <cell r="J88">
            <v>1513.94</v>
          </cell>
          <cell r="K88">
            <v>666.03</v>
          </cell>
          <cell r="L88">
            <v>775.67</v>
          </cell>
          <cell r="M88">
            <v>6472.12</v>
          </cell>
          <cell r="N88">
            <v>0.78</v>
          </cell>
          <cell r="O88">
            <v>7.83</v>
          </cell>
          <cell r="P88">
            <v>3.62</v>
          </cell>
          <cell r="Q88">
            <v>0</v>
          </cell>
        </row>
        <row r="89">
          <cell r="E89">
            <v>2149120.04</v>
          </cell>
          <cell r="F89">
            <v>166933.64000000001</v>
          </cell>
          <cell r="G89">
            <v>0</v>
          </cell>
          <cell r="H89">
            <v>3650.03</v>
          </cell>
          <cell r="I89">
            <v>292599.43</v>
          </cell>
          <cell r="J89">
            <v>15446.68</v>
          </cell>
          <cell r="K89">
            <v>6780.15</v>
          </cell>
          <cell r="L89">
            <v>8523.68</v>
          </cell>
          <cell r="M89">
            <v>68850.69</v>
          </cell>
          <cell r="N89">
            <v>1209.44</v>
          </cell>
          <cell r="O89">
            <v>979.11</v>
          </cell>
          <cell r="P89">
            <v>5627.85</v>
          </cell>
          <cell r="Q89">
            <v>0</v>
          </cell>
        </row>
        <row r="90">
          <cell r="E90">
            <v>149728.64000000001</v>
          </cell>
          <cell r="F90">
            <v>27044.97</v>
          </cell>
          <cell r="G90">
            <v>0</v>
          </cell>
          <cell r="H90">
            <v>298.57</v>
          </cell>
          <cell r="I90">
            <v>26012.959999999999</v>
          </cell>
          <cell r="J90">
            <v>1398.65</v>
          </cell>
          <cell r="K90">
            <v>614.14</v>
          </cell>
          <cell r="L90">
            <v>763.07</v>
          </cell>
          <cell r="M90">
            <v>6193.9</v>
          </cell>
          <cell r="N90">
            <v>92.31</v>
          </cell>
          <cell r="O90">
            <v>75.78</v>
          </cell>
          <cell r="P90">
            <v>429.55</v>
          </cell>
          <cell r="Q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0.34</v>
          </cell>
          <cell r="J91">
            <v>0.02</v>
          </cell>
          <cell r="K91">
            <v>0.01</v>
          </cell>
          <cell r="L91">
            <v>0.01</v>
          </cell>
          <cell r="M91">
            <v>0.09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1.21</v>
          </cell>
          <cell r="I92">
            <v>223.75</v>
          </cell>
          <cell r="J92">
            <v>13.36</v>
          </cell>
          <cell r="K92">
            <v>5.88</v>
          </cell>
          <cell r="L92">
            <v>6.84</v>
          </cell>
          <cell r="M92">
            <v>57.08</v>
          </cell>
          <cell r="N92">
            <v>0</v>
          </cell>
          <cell r="O92">
            <v>0.06</v>
          </cell>
          <cell r="P92">
            <v>0</v>
          </cell>
          <cell r="Q92">
            <v>0</v>
          </cell>
        </row>
        <row r="93">
          <cell r="E93">
            <v>32595.119999999999</v>
          </cell>
          <cell r="F93">
            <v>11279.69</v>
          </cell>
          <cell r="G93">
            <v>0</v>
          </cell>
          <cell r="H93">
            <v>79.180000000000007</v>
          </cell>
          <cell r="I93">
            <v>7390.51</v>
          </cell>
          <cell r="J93">
            <v>402.9</v>
          </cell>
          <cell r="K93">
            <v>176.96</v>
          </cell>
          <cell r="L93">
            <v>217.95</v>
          </cell>
          <cell r="M93">
            <v>1775.62</v>
          </cell>
          <cell r="N93">
            <v>22.91</v>
          </cell>
          <cell r="O93">
            <v>19.079999999999998</v>
          </cell>
          <cell r="P93">
            <v>106.61</v>
          </cell>
          <cell r="Q93">
            <v>0</v>
          </cell>
        </row>
        <row r="98">
          <cell r="E98">
            <v>2758368.27</v>
          </cell>
          <cell r="F98">
            <v>487085.16</v>
          </cell>
          <cell r="G98">
            <v>0</v>
          </cell>
          <cell r="H98">
            <v>427848.06</v>
          </cell>
          <cell r="I98">
            <v>360567.89</v>
          </cell>
          <cell r="J98">
            <v>18693.66</v>
          </cell>
          <cell r="K98">
            <v>8202.42</v>
          </cell>
          <cell r="L98">
            <v>10432.64</v>
          </cell>
          <cell r="M98">
            <v>83865.100000000006</v>
          </cell>
          <cell r="N98">
            <v>1694.77</v>
          </cell>
          <cell r="O98">
            <v>1357.88</v>
          </cell>
          <cell r="P98">
            <v>7886.22</v>
          </cell>
          <cell r="Q98">
            <v>0</v>
          </cell>
        </row>
        <row r="99">
          <cell r="E99">
            <v>385989.72</v>
          </cell>
          <cell r="F99">
            <v>68159.81</v>
          </cell>
          <cell r="G99">
            <v>0</v>
          </cell>
          <cell r="H99">
            <v>59960.76</v>
          </cell>
          <cell r="I99">
            <v>67077.81</v>
          </cell>
          <cell r="J99">
            <v>3608.06</v>
          </cell>
          <cell r="K99">
            <v>1584.3</v>
          </cell>
          <cell r="L99">
            <v>1967.97</v>
          </cell>
          <cell r="M99">
            <v>15975.99</v>
          </cell>
          <cell r="N99">
            <v>237.16</v>
          </cell>
          <cell r="O99">
            <v>194.77</v>
          </cell>
          <cell r="P99">
            <v>1103.55</v>
          </cell>
          <cell r="Q99">
            <v>0</v>
          </cell>
        </row>
        <row r="100">
          <cell r="E100">
            <v>3383921.93</v>
          </cell>
          <cell r="F100">
            <v>116427.07</v>
          </cell>
          <cell r="G100">
            <v>0</v>
          </cell>
          <cell r="H100">
            <v>4079.66</v>
          </cell>
          <cell r="I100">
            <v>177550.93</v>
          </cell>
          <cell r="J100">
            <v>7547.1</v>
          </cell>
          <cell r="K100">
            <v>3296.92</v>
          </cell>
          <cell r="L100">
            <v>4792.07</v>
          </cell>
          <cell r="M100">
            <v>36538.68</v>
          </cell>
          <cell r="N100">
            <v>1827.88</v>
          </cell>
          <cell r="O100">
            <v>1404.12</v>
          </cell>
          <cell r="P100">
            <v>8505.6</v>
          </cell>
          <cell r="Q100">
            <v>0</v>
          </cell>
        </row>
        <row r="102">
          <cell r="E102">
            <v>7874641.8600000003</v>
          </cell>
          <cell r="F102">
            <v>206654.54</v>
          </cell>
          <cell r="G102">
            <v>0</v>
          </cell>
          <cell r="H102">
            <v>145363.89000000001</v>
          </cell>
          <cell r="I102">
            <v>517157.5</v>
          </cell>
          <cell r="J102">
            <v>23825.5</v>
          </cell>
          <cell r="K102">
            <v>10427.879999999999</v>
          </cell>
          <cell r="L102">
            <v>14341.64</v>
          </cell>
          <cell r="M102">
            <v>111715.82</v>
          </cell>
          <cell r="N102">
            <v>4220.04</v>
          </cell>
          <cell r="O102">
            <v>3272.36</v>
          </cell>
          <cell r="P102">
            <v>19636.98</v>
          </cell>
          <cell r="Q102">
            <v>0</v>
          </cell>
        </row>
        <row r="103">
          <cell r="E103">
            <v>8196024.0499999998</v>
          </cell>
          <cell r="F103">
            <v>186773.86</v>
          </cell>
          <cell r="G103">
            <v>0</v>
          </cell>
          <cell r="H103">
            <v>9421.2199999999993</v>
          </cell>
          <cell r="I103">
            <v>360928.17</v>
          </cell>
          <cell r="J103">
            <v>14237.29</v>
          </cell>
          <cell r="K103">
            <v>6207.64</v>
          </cell>
          <cell r="L103">
            <v>9511.44</v>
          </cell>
          <cell r="M103">
            <v>71106.52</v>
          </cell>
          <cell r="N103">
            <v>4377.49</v>
          </cell>
          <cell r="O103">
            <v>3344.28</v>
          </cell>
          <cell r="P103">
            <v>20369.61</v>
          </cell>
          <cell r="Q103">
            <v>0</v>
          </cell>
        </row>
        <row r="104">
          <cell r="E104">
            <v>92965867.370000005</v>
          </cell>
          <cell r="F104">
            <v>5215997.76</v>
          </cell>
          <cell r="G104">
            <v>0</v>
          </cell>
          <cell r="H104">
            <v>703668.02999999991</v>
          </cell>
          <cell r="I104">
            <v>6198078.0299999993</v>
          </cell>
          <cell r="J104">
            <v>284388.23</v>
          </cell>
          <cell r="K104">
            <v>124458.81999999999</v>
          </cell>
          <cell r="L104">
            <v>171642.03</v>
          </cell>
          <cell r="M104">
            <v>1335579.5</v>
          </cell>
          <cell r="N104">
            <v>51270.439999999995</v>
          </cell>
          <cell r="O104">
            <v>39732.490000000005</v>
          </cell>
          <cell r="P104">
            <v>238575.08</v>
          </cell>
          <cell r="Q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E107">
            <v>278808.61</v>
          </cell>
          <cell r="F107">
            <v>18962.78</v>
          </cell>
          <cell r="G107">
            <v>0</v>
          </cell>
          <cell r="H107">
            <v>329.98</v>
          </cell>
          <cell r="I107">
            <v>11958.42</v>
          </cell>
          <cell r="J107">
            <v>454.26</v>
          </cell>
          <cell r="K107">
            <v>197.86</v>
          </cell>
          <cell r="L107">
            <v>311.5</v>
          </cell>
          <cell r="M107">
            <v>2305.83</v>
          </cell>
          <cell r="N107">
            <v>155.5</v>
          </cell>
          <cell r="O107">
            <v>118.55</v>
          </cell>
          <cell r="P107">
            <v>723.56</v>
          </cell>
          <cell r="Q107">
            <v>0</v>
          </cell>
        </row>
        <row r="108">
          <cell r="E108">
            <v>917928.47</v>
          </cell>
          <cell r="F108">
            <v>143587.88</v>
          </cell>
          <cell r="G108">
            <v>0</v>
          </cell>
          <cell r="H108">
            <v>1712.52</v>
          </cell>
          <cell r="I108">
            <v>141403.19</v>
          </cell>
          <cell r="J108">
            <v>7515.18</v>
          </cell>
          <cell r="K108">
            <v>3299.14</v>
          </cell>
          <cell r="L108">
            <v>4129.68</v>
          </cell>
          <cell r="M108">
            <v>33417.620000000003</v>
          </cell>
          <cell r="N108">
            <v>554.32000000000005</v>
          </cell>
          <cell r="O108">
            <v>450.84</v>
          </cell>
          <cell r="P108">
            <v>2579.41</v>
          </cell>
          <cell r="Q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E110">
            <v>3091622.37</v>
          </cell>
          <cell r="F110">
            <v>147073.65</v>
          </cell>
          <cell r="G110">
            <v>0</v>
          </cell>
          <cell r="H110">
            <v>1677981.16</v>
          </cell>
          <cell r="I110">
            <v>226624.47</v>
          </cell>
          <cell r="J110">
            <v>10704.39</v>
          </cell>
          <cell r="K110">
            <v>4687.68</v>
          </cell>
          <cell r="L110">
            <v>6339.59</v>
          </cell>
          <cell r="M110">
            <v>49712.160000000003</v>
          </cell>
          <cell r="N110">
            <v>1691.24</v>
          </cell>
          <cell r="O110">
            <v>1316.98</v>
          </cell>
          <cell r="P110">
            <v>7869.8</v>
          </cell>
          <cell r="Q110">
            <v>0</v>
          </cell>
        </row>
        <row r="111">
          <cell r="E111">
            <v>0</v>
          </cell>
          <cell r="F111">
            <v>389.44</v>
          </cell>
          <cell r="G111">
            <v>0</v>
          </cell>
          <cell r="H111">
            <v>14.34</v>
          </cell>
          <cell r="I111">
            <v>2577.86</v>
          </cell>
          <cell r="J111">
            <v>153.53</v>
          </cell>
          <cell r="K111">
            <v>67.540000000000006</v>
          </cell>
          <cell r="L111">
            <v>78.73</v>
          </cell>
          <cell r="M111">
            <v>656.65</v>
          </cell>
          <cell r="N111">
            <v>0.2</v>
          </cell>
          <cell r="O111">
            <v>0.89</v>
          </cell>
          <cell r="P111">
            <v>0.95</v>
          </cell>
          <cell r="Q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25.77</v>
          </cell>
          <cell r="I112">
            <v>4746.79</v>
          </cell>
          <cell r="J112">
            <v>283.33999999999997</v>
          </cell>
          <cell r="K112">
            <v>124.65</v>
          </cell>
          <cell r="L112">
            <v>145.1</v>
          </cell>
          <cell r="M112">
            <v>1210.94</v>
          </cell>
          <cell r="N112">
            <v>0</v>
          </cell>
          <cell r="O112">
            <v>1.36</v>
          </cell>
          <cell r="P112">
            <v>0</v>
          </cell>
          <cell r="Q112">
            <v>0</v>
          </cell>
        </row>
        <row r="114">
          <cell r="E114">
            <v>184421.83</v>
          </cell>
          <cell r="F114">
            <v>34003.69</v>
          </cell>
          <cell r="G114">
            <v>0</v>
          </cell>
          <cell r="H114">
            <v>241.06</v>
          </cell>
          <cell r="I114">
            <v>8590.2999999999993</v>
          </cell>
          <cell r="J114">
            <v>322.37</v>
          </cell>
          <cell r="K114">
            <v>140.37</v>
          </cell>
          <cell r="L114">
            <v>222.95</v>
          </cell>
          <cell r="M114">
            <v>1645.08</v>
          </cell>
          <cell r="N114">
            <v>114.06</v>
          </cell>
          <cell r="O114">
            <v>86.91</v>
          </cell>
          <cell r="P114">
            <v>530.76</v>
          </cell>
          <cell r="Q1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tabSelected="1" workbookViewId="0">
      <selection activeCell="G17" sqref="G17:G18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20" width="9.140625" style="3"/>
    <col min="21" max="21" width="11" style="3" customWidth="1"/>
    <col min="22" max="16384" width="9.140625" style="3"/>
  </cols>
  <sheetData>
    <row r="1" spans="1:21" ht="35.25" customHeight="1" thickBot="1" x14ac:dyDescent="0.25">
      <c r="A1" s="374" t="s">
        <v>228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1" ht="13.5" thickBot="1" x14ac:dyDescent="0.25">
      <c r="D2" s="375" t="s">
        <v>0</v>
      </c>
      <c r="E2" s="376"/>
      <c r="F2" s="376"/>
      <c r="G2" s="376"/>
      <c r="H2" s="377"/>
      <c r="I2" s="34"/>
      <c r="J2" s="375" t="s">
        <v>1</v>
      </c>
      <c r="K2" s="376"/>
      <c r="L2" s="376"/>
      <c r="M2" s="376"/>
      <c r="N2" s="376"/>
      <c r="O2" s="377"/>
      <c r="P2" s="34"/>
      <c r="Q2" s="34"/>
      <c r="R2" s="135"/>
    </row>
    <row r="3" spans="1:21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21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2023</v>
      </c>
      <c r="O4" s="179"/>
      <c r="P4" s="34"/>
      <c r="Q4" s="34"/>
      <c r="R4" s="135"/>
    </row>
    <row r="5" spans="1:21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21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1" ht="19.5" customHeight="1" thickBot="1" x14ac:dyDescent="0.25">
      <c r="A7" s="378"/>
      <c r="B7" s="379"/>
      <c r="C7" s="380"/>
      <c r="D7" s="384" t="s">
        <v>4</v>
      </c>
      <c r="E7" s="386" t="s">
        <v>5</v>
      </c>
      <c r="F7" s="387"/>
      <c r="G7" s="386" t="s">
        <v>6</v>
      </c>
      <c r="H7" s="387"/>
      <c r="I7" s="387"/>
      <c r="J7" s="386" t="s">
        <v>21</v>
      </c>
      <c r="K7" s="387"/>
      <c r="L7" s="387"/>
      <c r="M7" s="388"/>
      <c r="N7" s="389" t="s">
        <v>7</v>
      </c>
      <c r="O7" s="391" t="s">
        <v>226</v>
      </c>
      <c r="P7" s="389" t="s">
        <v>8</v>
      </c>
      <c r="Q7" s="391" t="s">
        <v>227</v>
      </c>
      <c r="R7" s="393" t="s">
        <v>9</v>
      </c>
    </row>
    <row r="8" spans="1:21" ht="69" customHeight="1" thickBot="1" x14ac:dyDescent="0.25">
      <c r="A8" s="381"/>
      <c r="B8" s="382"/>
      <c r="C8" s="383"/>
      <c r="D8" s="385"/>
      <c r="E8" s="1" t="s">
        <v>10</v>
      </c>
      <c r="F8" s="2" t="s">
        <v>11</v>
      </c>
      <c r="G8" s="19" t="s">
        <v>12</v>
      </c>
      <c r="H8" s="2" t="s">
        <v>13</v>
      </c>
      <c r="I8" s="285" t="s">
        <v>14</v>
      </c>
      <c r="J8" s="286" t="s">
        <v>22</v>
      </c>
      <c r="K8" s="286" t="s">
        <v>225</v>
      </c>
      <c r="L8" s="286" t="s">
        <v>23</v>
      </c>
      <c r="M8" s="286" t="s">
        <v>24</v>
      </c>
      <c r="N8" s="390"/>
      <c r="O8" s="392"/>
      <c r="P8" s="390"/>
      <c r="Q8" s="392"/>
      <c r="R8" s="394"/>
    </row>
    <row r="9" spans="1:21" ht="20.100000000000001" customHeight="1" thickBot="1" x14ac:dyDescent="0.3">
      <c r="A9" s="395" t="s">
        <v>33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3"/>
    </row>
    <row r="10" spans="1:21" ht="30.75" customHeight="1" thickBot="1" x14ac:dyDescent="0.25">
      <c r="A10" s="35" t="s">
        <v>46</v>
      </c>
      <c r="B10" s="36"/>
      <c r="C10" s="37"/>
      <c r="D10" s="63" t="s">
        <v>47</v>
      </c>
      <c r="E10" s="231">
        <f>+E11+E12</f>
        <v>16568588.439999999</v>
      </c>
      <c r="F10" s="232">
        <f t="shared" ref="F10:Q10" si="0">+F11+F12</f>
        <v>67370.290000000008</v>
      </c>
      <c r="G10" s="232">
        <f t="shared" si="0"/>
        <v>0</v>
      </c>
      <c r="H10" s="232">
        <f t="shared" si="0"/>
        <v>101878.36</v>
      </c>
      <c r="I10" s="232">
        <f t="shared" si="0"/>
        <v>700380.81</v>
      </c>
      <c r="J10" s="232">
        <f t="shared" si="0"/>
        <v>42055.840000000004</v>
      </c>
      <c r="K10" s="232">
        <f t="shared" si="0"/>
        <v>144945.68</v>
      </c>
      <c r="L10" s="232">
        <f t="shared" si="0"/>
        <v>4522.9400000000005</v>
      </c>
      <c r="M10" s="232">
        <f t="shared" si="0"/>
        <v>176555.02</v>
      </c>
      <c r="N10" s="232">
        <f t="shared" si="0"/>
        <v>6378.88</v>
      </c>
      <c r="O10" s="232">
        <f t="shared" si="0"/>
        <v>2620.7200000000003</v>
      </c>
      <c r="P10" s="232">
        <f t="shared" si="0"/>
        <v>105694.34000000001</v>
      </c>
      <c r="Q10" s="232">
        <f t="shared" si="0"/>
        <v>0</v>
      </c>
      <c r="R10" s="234">
        <f>SUM(E10:Q10)</f>
        <v>17920991.319999997</v>
      </c>
    </row>
    <row r="11" spans="1:21" ht="24" customHeight="1" x14ac:dyDescent="0.2">
      <c r="A11" s="39"/>
      <c r="B11" s="139" t="s">
        <v>48</v>
      </c>
      <c r="C11" s="40"/>
      <c r="D11" s="293" t="s">
        <v>49</v>
      </c>
      <c r="E11" s="294">
        <v>15747254.029999999</v>
      </c>
      <c r="F11" s="213">
        <v>39921.75</v>
      </c>
      <c r="G11" s="213">
        <v>0</v>
      </c>
      <c r="H11" s="213">
        <v>49954.720000000001</v>
      </c>
      <c r="I11" s="213">
        <v>490012.12</v>
      </c>
      <c r="J11" s="213">
        <v>35055.79</v>
      </c>
      <c r="K11" s="213">
        <v>143058.87</v>
      </c>
      <c r="L11" s="213">
        <v>2971.21</v>
      </c>
      <c r="M11" s="213">
        <v>119730.62</v>
      </c>
      <c r="N11" s="213">
        <v>6053.42</v>
      </c>
      <c r="O11" s="213">
        <v>2487.0100000000002</v>
      </c>
      <c r="P11" s="213">
        <v>100301.71</v>
      </c>
      <c r="Q11" s="213">
        <v>0</v>
      </c>
      <c r="R11" s="234">
        <f>SUM(E11:Q11)</f>
        <v>16736801.249999998</v>
      </c>
      <c r="U11" s="366"/>
    </row>
    <row r="12" spans="1:21" ht="26.25" customHeight="1" thickBot="1" x14ac:dyDescent="0.25">
      <c r="A12" s="42"/>
      <c r="B12" s="140" t="s">
        <v>50</v>
      </c>
      <c r="C12" s="288"/>
      <c r="D12" s="295" t="s">
        <v>51</v>
      </c>
      <c r="E12" s="296">
        <v>821334.41</v>
      </c>
      <c r="F12" s="297">
        <v>27448.54</v>
      </c>
      <c r="G12" s="298">
        <v>0</v>
      </c>
      <c r="H12" s="297">
        <v>51923.64</v>
      </c>
      <c r="I12" s="297">
        <v>210368.69</v>
      </c>
      <c r="J12" s="297">
        <v>7000.05</v>
      </c>
      <c r="K12" s="297">
        <v>1886.81</v>
      </c>
      <c r="L12" s="297">
        <v>1551.73</v>
      </c>
      <c r="M12" s="297">
        <v>56824.4</v>
      </c>
      <c r="N12" s="297">
        <v>325.45999999999998</v>
      </c>
      <c r="O12" s="297">
        <v>133.71</v>
      </c>
      <c r="P12" s="297">
        <v>5392.63</v>
      </c>
      <c r="Q12" s="297">
        <v>0</v>
      </c>
      <c r="R12" s="299">
        <f t="shared" ref="R12:R27" si="1">SUM(E12:Q12)</f>
        <v>1184190.0699999998</v>
      </c>
      <c r="U12" s="366"/>
    </row>
    <row r="13" spans="1:21" ht="30.75" customHeight="1" thickBot="1" x14ac:dyDescent="0.25">
      <c r="A13" s="44" t="s">
        <v>52</v>
      </c>
      <c r="B13" s="45"/>
      <c r="C13" s="46"/>
      <c r="D13" s="82" t="s">
        <v>53</v>
      </c>
      <c r="E13" s="222">
        <v>44.62</v>
      </c>
      <c r="F13" s="223">
        <v>1717.68</v>
      </c>
      <c r="G13" s="224">
        <v>0</v>
      </c>
      <c r="H13" s="207">
        <v>588.39</v>
      </c>
      <c r="I13" s="207">
        <v>379308.84</v>
      </c>
      <c r="J13" s="223">
        <v>10186.280000000001</v>
      </c>
      <c r="K13" s="223">
        <v>21605.85</v>
      </c>
      <c r="L13" s="223">
        <v>2389.48</v>
      </c>
      <c r="M13" s="207">
        <v>55829.47</v>
      </c>
      <c r="N13" s="207">
        <v>0.68</v>
      </c>
      <c r="O13" s="207">
        <v>0.28000000000000003</v>
      </c>
      <c r="P13" s="207">
        <v>11.2</v>
      </c>
      <c r="Q13" s="207">
        <v>0</v>
      </c>
      <c r="R13" s="225">
        <f t="shared" si="1"/>
        <v>471682.77</v>
      </c>
      <c r="U13" s="366"/>
    </row>
    <row r="14" spans="1:21" ht="21" customHeight="1" thickBot="1" x14ac:dyDescent="0.25">
      <c r="A14" s="44" t="s">
        <v>54</v>
      </c>
      <c r="B14" s="45"/>
      <c r="C14" s="46"/>
      <c r="D14" s="82" t="s">
        <v>55</v>
      </c>
      <c r="E14" s="222">
        <v>106569.23</v>
      </c>
      <c r="F14" s="223">
        <v>38243.699999999997</v>
      </c>
      <c r="G14" s="224">
        <v>237.97</v>
      </c>
      <c r="H14" s="207">
        <v>10873.77</v>
      </c>
      <c r="I14" s="207">
        <v>193583.01</v>
      </c>
      <c r="J14" s="223">
        <v>32812.870000000003</v>
      </c>
      <c r="K14" s="223">
        <v>37213.050000000003</v>
      </c>
      <c r="L14" s="223">
        <v>4711.18</v>
      </c>
      <c r="M14" s="207">
        <v>162478.39000000001</v>
      </c>
      <c r="N14" s="207">
        <v>55.53</v>
      </c>
      <c r="O14" s="207">
        <v>22.81</v>
      </c>
      <c r="P14" s="207">
        <v>920.05</v>
      </c>
      <c r="Q14" s="207">
        <v>0</v>
      </c>
      <c r="R14" s="225">
        <f t="shared" si="1"/>
        <v>587721.56000000006</v>
      </c>
      <c r="U14" s="366"/>
    </row>
    <row r="15" spans="1:21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v>35469.54</v>
      </c>
      <c r="F15" s="223">
        <v>23646.61</v>
      </c>
      <c r="G15" s="224">
        <v>0</v>
      </c>
      <c r="H15" s="207">
        <v>15091.85</v>
      </c>
      <c r="I15" s="207">
        <v>213259.89</v>
      </c>
      <c r="J15" s="223">
        <v>35351.57</v>
      </c>
      <c r="K15" s="223">
        <v>2252.06</v>
      </c>
      <c r="L15" s="223">
        <v>2438.89</v>
      </c>
      <c r="M15" s="207">
        <v>88676.09</v>
      </c>
      <c r="N15" s="207">
        <v>22.67</v>
      </c>
      <c r="O15" s="207">
        <v>9.31</v>
      </c>
      <c r="P15" s="207">
        <v>2499.0700000000002</v>
      </c>
      <c r="Q15" s="207">
        <v>0</v>
      </c>
      <c r="R15" s="225">
        <f t="shared" si="1"/>
        <v>418717.55</v>
      </c>
      <c r="U15" s="366"/>
    </row>
    <row r="16" spans="1:21" ht="20.100000000000001" customHeight="1" thickBot="1" x14ac:dyDescent="0.25">
      <c r="A16" s="48" t="s">
        <v>58</v>
      </c>
      <c r="B16" s="49"/>
      <c r="C16" s="287"/>
      <c r="D16" s="85" t="s">
        <v>59</v>
      </c>
      <c r="E16" s="222">
        <v>277.45</v>
      </c>
      <c r="F16" s="223">
        <v>9747.67</v>
      </c>
      <c r="G16" s="224">
        <v>0</v>
      </c>
      <c r="H16" s="207">
        <v>632.09</v>
      </c>
      <c r="I16" s="207">
        <v>68359.23</v>
      </c>
      <c r="J16" s="223">
        <v>15065.64</v>
      </c>
      <c r="K16" s="223">
        <v>647.78</v>
      </c>
      <c r="L16" s="223">
        <v>235.47</v>
      </c>
      <c r="M16" s="207">
        <v>19595.46</v>
      </c>
      <c r="N16" s="207">
        <v>3.84</v>
      </c>
      <c r="O16" s="207">
        <v>1.58</v>
      </c>
      <c r="P16" s="207">
        <v>63.69</v>
      </c>
      <c r="Q16" s="207">
        <v>0</v>
      </c>
      <c r="R16" s="225">
        <f t="shared" si="1"/>
        <v>114629.90000000001</v>
      </c>
      <c r="U16" s="366"/>
    </row>
    <row r="17" spans="1:21" ht="28.5" customHeight="1" x14ac:dyDescent="0.2">
      <c r="A17" s="48" t="s">
        <v>60</v>
      </c>
      <c r="B17" s="36"/>
      <c r="C17" s="37"/>
      <c r="D17" s="63" t="s">
        <v>61</v>
      </c>
      <c r="E17" s="231">
        <f>+E18+E22</f>
        <v>462676.33999999997</v>
      </c>
      <c r="F17" s="232">
        <f t="shared" ref="F17:Q17" si="2">+F18+F22</f>
        <v>95213.950000000012</v>
      </c>
      <c r="G17" s="232">
        <f t="shared" si="2"/>
        <v>0</v>
      </c>
      <c r="H17" s="232">
        <f t="shared" si="2"/>
        <v>2832297.6200000006</v>
      </c>
      <c r="I17" s="232">
        <f t="shared" si="2"/>
        <v>1222270.21</v>
      </c>
      <c r="J17" s="232">
        <f t="shared" si="2"/>
        <v>107928.32999999999</v>
      </c>
      <c r="K17" s="232">
        <f t="shared" si="2"/>
        <v>36238.21</v>
      </c>
      <c r="L17" s="232">
        <f t="shared" si="2"/>
        <v>1367.99</v>
      </c>
      <c r="M17" s="232">
        <f t="shared" si="2"/>
        <v>55528.5</v>
      </c>
      <c r="N17" s="232">
        <f t="shared" si="2"/>
        <v>213.92000000000002</v>
      </c>
      <c r="O17" s="232">
        <f t="shared" si="2"/>
        <v>87.88</v>
      </c>
      <c r="P17" s="232">
        <f t="shared" si="2"/>
        <v>3544.4700000000003</v>
      </c>
      <c r="Q17" s="232">
        <f t="shared" si="2"/>
        <v>0</v>
      </c>
      <c r="R17" s="234">
        <f t="shared" si="1"/>
        <v>4817367.4200000009</v>
      </c>
      <c r="U17" s="366"/>
    </row>
    <row r="18" spans="1:21" ht="14.25" x14ac:dyDescent="0.2">
      <c r="A18" s="51"/>
      <c r="B18" s="139" t="s">
        <v>62</v>
      </c>
      <c r="C18" s="28"/>
      <c r="D18" s="293" t="s">
        <v>218</v>
      </c>
      <c r="E18" s="294">
        <f>+E19+E20+E21</f>
        <v>385557.1</v>
      </c>
      <c r="F18" s="213">
        <f t="shared" ref="F18:Q18" si="3">+F19+F20+F21</f>
        <v>93293.23000000001</v>
      </c>
      <c r="G18" s="213">
        <f t="shared" si="3"/>
        <v>0</v>
      </c>
      <c r="H18" s="213">
        <f t="shared" si="3"/>
        <v>2831751.4200000004</v>
      </c>
      <c r="I18" s="213">
        <f t="shared" si="3"/>
        <v>1175793.44</v>
      </c>
      <c r="J18" s="213">
        <f t="shared" si="3"/>
        <v>100124.13999999998</v>
      </c>
      <c r="K18" s="213">
        <f t="shared" si="3"/>
        <v>379.97</v>
      </c>
      <c r="L18" s="213">
        <f t="shared" si="3"/>
        <v>858.63</v>
      </c>
      <c r="M18" s="213">
        <f t="shared" si="3"/>
        <v>26850.17</v>
      </c>
      <c r="N18" s="213">
        <f t="shared" si="3"/>
        <v>183.61</v>
      </c>
      <c r="O18" s="213">
        <f t="shared" si="3"/>
        <v>75.429999999999993</v>
      </c>
      <c r="P18" s="213">
        <f t="shared" si="3"/>
        <v>3042.3</v>
      </c>
      <c r="Q18" s="213">
        <f t="shared" si="3"/>
        <v>0</v>
      </c>
      <c r="R18" s="214">
        <f t="shared" si="1"/>
        <v>4617909.4399999995</v>
      </c>
      <c r="U18" s="366"/>
    </row>
    <row r="19" spans="1:21" ht="14.25" x14ac:dyDescent="0.2">
      <c r="A19" s="51"/>
      <c r="B19" s="52"/>
      <c r="C19" s="28" t="s">
        <v>63</v>
      </c>
      <c r="D19" s="68" t="s">
        <v>64</v>
      </c>
      <c r="E19" s="211">
        <v>14336.77</v>
      </c>
      <c r="F19" s="212">
        <v>6430.71</v>
      </c>
      <c r="G19" s="216">
        <v>0</v>
      </c>
      <c r="H19" s="213">
        <v>136.52000000000001</v>
      </c>
      <c r="I19" s="213">
        <v>577775.16</v>
      </c>
      <c r="J19" s="212">
        <v>91579.7</v>
      </c>
      <c r="K19" s="212">
        <v>3.11</v>
      </c>
      <c r="L19" s="212">
        <v>0.16</v>
      </c>
      <c r="M19" s="213">
        <v>23.8</v>
      </c>
      <c r="N19" s="213">
        <v>7.96</v>
      </c>
      <c r="O19" s="213">
        <v>3.27</v>
      </c>
      <c r="P19" s="213">
        <v>131.94</v>
      </c>
      <c r="Q19" s="213">
        <v>0</v>
      </c>
      <c r="R19" s="214">
        <f t="shared" si="1"/>
        <v>690429.1</v>
      </c>
      <c r="U19" s="366"/>
    </row>
    <row r="20" spans="1:21" ht="14.25" x14ac:dyDescent="0.2">
      <c r="A20" s="51"/>
      <c r="B20" s="52"/>
      <c r="C20" s="53" t="s">
        <v>65</v>
      </c>
      <c r="D20" s="68" t="s">
        <v>66</v>
      </c>
      <c r="E20" s="211">
        <v>81272.539999999994</v>
      </c>
      <c r="F20" s="212">
        <v>76538.78</v>
      </c>
      <c r="G20" s="216">
        <v>0</v>
      </c>
      <c r="H20" s="213">
        <v>2816338.47</v>
      </c>
      <c r="I20" s="213">
        <v>571937.05000000005</v>
      </c>
      <c r="J20" s="212">
        <v>4935.79</v>
      </c>
      <c r="K20" s="212">
        <v>124.61</v>
      </c>
      <c r="L20" s="212">
        <v>28.94</v>
      </c>
      <c r="M20" s="213">
        <v>14294.6</v>
      </c>
      <c r="N20" s="213">
        <v>60.51</v>
      </c>
      <c r="O20" s="213">
        <v>24.86</v>
      </c>
      <c r="P20" s="213">
        <v>1002.63</v>
      </c>
      <c r="Q20" s="213">
        <v>0</v>
      </c>
      <c r="R20" s="214">
        <f t="shared" si="1"/>
        <v>3566558.7799999993</v>
      </c>
      <c r="U20" s="366"/>
    </row>
    <row r="21" spans="1:21" ht="14.25" x14ac:dyDescent="0.2">
      <c r="A21" s="51"/>
      <c r="B21" s="52"/>
      <c r="C21" s="53" t="s">
        <v>67</v>
      </c>
      <c r="D21" s="68" t="s">
        <v>68</v>
      </c>
      <c r="E21" s="211">
        <v>289947.78999999998</v>
      </c>
      <c r="F21" s="212">
        <v>10323.74</v>
      </c>
      <c r="G21" s="216">
        <v>0</v>
      </c>
      <c r="H21" s="213">
        <v>15276.43</v>
      </c>
      <c r="I21" s="213">
        <v>26081.23</v>
      </c>
      <c r="J21" s="212">
        <v>3608.65</v>
      </c>
      <c r="K21" s="212">
        <v>252.25</v>
      </c>
      <c r="L21" s="212">
        <v>829.53</v>
      </c>
      <c r="M21" s="213">
        <v>12531.77</v>
      </c>
      <c r="N21" s="213">
        <v>115.14</v>
      </c>
      <c r="O21" s="213">
        <v>47.3</v>
      </c>
      <c r="P21" s="213">
        <v>1907.73</v>
      </c>
      <c r="Q21" s="213">
        <v>0</v>
      </c>
      <c r="R21" s="214">
        <f t="shared" si="1"/>
        <v>360921.56</v>
      </c>
      <c r="U21" s="366"/>
    </row>
    <row r="22" spans="1:21" ht="27" customHeight="1" x14ac:dyDescent="0.2">
      <c r="A22" s="300"/>
      <c r="B22" s="301" t="s">
        <v>69</v>
      </c>
      <c r="C22" s="302"/>
      <c r="D22" s="73" t="s">
        <v>70</v>
      </c>
      <c r="E22" s="294">
        <f>+E23+E24</f>
        <v>77119.240000000005</v>
      </c>
      <c r="F22" s="294">
        <f t="shared" ref="F22:Q22" si="4">+F23+F24</f>
        <v>1920.72</v>
      </c>
      <c r="G22" s="294">
        <f t="shared" si="4"/>
        <v>0</v>
      </c>
      <c r="H22" s="294">
        <f t="shared" si="4"/>
        <v>546.20000000000005</v>
      </c>
      <c r="I22" s="294">
        <f t="shared" si="4"/>
        <v>46476.770000000004</v>
      </c>
      <c r="J22" s="294">
        <f t="shared" si="4"/>
        <v>7804.1900000000005</v>
      </c>
      <c r="K22" s="294">
        <f t="shared" si="4"/>
        <v>35858.239999999998</v>
      </c>
      <c r="L22" s="294">
        <f t="shared" si="4"/>
        <v>509.36</v>
      </c>
      <c r="M22" s="294">
        <f t="shared" si="4"/>
        <v>28678.329999999998</v>
      </c>
      <c r="N22" s="294">
        <f t="shared" si="4"/>
        <v>30.31</v>
      </c>
      <c r="O22" s="294">
        <f t="shared" si="4"/>
        <v>12.45</v>
      </c>
      <c r="P22" s="294">
        <f t="shared" si="4"/>
        <v>502.17</v>
      </c>
      <c r="Q22" s="294">
        <f t="shared" si="4"/>
        <v>0</v>
      </c>
      <c r="R22" s="214">
        <f t="shared" si="1"/>
        <v>199457.97999999998</v>
      </c>
      <c r="U22" s="366"/>
    </row>
    <row r="23" spans="1:21" ht="17.25" customHeight="1" x14ac:dyDescent="0.2">
      <c r="A23" s="72"/>
      <c r="B23" s="72"/>
      <c r="C23" s="72" t="s">
        <v>192</v>
      </c>
      <c r="D23" s="303" t="s">
        <v>197</v>
      </c>
      <c r="E23" s="304">
        <v>0</v>
      </c>
      <c r="F23" s="212">
        <v>0</v>
      </c>
      <c r="G23" s="216">
        <v>0</v>
      </c>
      <c r="H23" s="213">
        <v>368.96</v>
      </c>
      <c r="I23" s="213">
        <v>40950.120000000003</v>
      </c>
      <c r="J23" s="212">
        <v>6935.46</v>
      </c>
      <c r="K23" s="212">
        <v>35710.629999999997</v>
      </c>
      <c r="L23" s="212">
        <v>466.95</v>
      </c>
      <c r="M23" s="213">
        <v>27397.599999999999</v>
      </c>
      <c r="N23" s="213">
        <v>0</v>
      </c>
      <c r="O23" s="213">
        <v>0</v>
      </c>
      <c r="P23" s="213">
        <v>0</v>
      </c>
      <c r="Q23" s="213">
        <v>0</v>
      </c>
      <c r="R23" s="305">
        <f t="shared" si="1"/>
        <v>111829.72</v>
      </c>
      <c r="U23" s="366"/>
    </row>
    <row r="24" spans="1:21" ht="17.25" customHeight="1" thickBot="1" x14ac:dyDescent="0.25">
      <c r="A24" s="306"/>
      <c r="B24" s="306"/>
      <c r="C24" s="306" t="s">
        <v>194</v>
      </c>
      <c r="D24" s="307" t="s">
        <v>193</v>
      </c>
      <c r="E24" s="308">
        <v>77119.240000000005</v>
      </c>
      <c r="F24" s="309">
        <v>1920.72</v>
      </c>
      <c r="G24" s="247">
        <v>0</v>
      </c>
      <c r="H24" s="310">
        <v>177.24</v>
      </c>
      <c r="I24" s="310">
        <v>5526.65</v>
      </c>
      <c r="J24" s="309">
        <v>868.73</v>
      </c>
      <c r="K24" s="309">
        <v>147.61000000000001</v>
      </c>
      <c r="L24" s="309">
        <v>42.41</v>
      </c>
      <c r="M24" s="310">
        <v>1280.73</v>
      </c>
      <c r="N24" s="310">
        <v>30.31</v>
      </c>
      <c r="O24" s="310">
        <v>12.45</v>
      </c>
      <c r="P24" s="310">
        <v>502.17</v>
      </c>
      <c r="Q24" s="310">
        <v>0</v>
      </c>
      <c r="R24" s="311">
        <f t="shared" si="1"/>
        <v>87628.26</v>
      </c>
      <c r="U24" s="366"/>
    </row>
    <row r="25" spans="1:21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v>18449.169999999998</v>
      </c>
      <c r="F25" s="207">
        <v>28190.37</v>
      </c>
      <c r="G25" s="207">
        <v>0</v>
      </c>
      <c r="H25" s="207">
        <v>881.87</v>
      </c>
      <c r="I25" s="207">
        <v>89530.16</v>
      </c>
      <c r="J25" s="207">
        <v>14828.16</v>
      </c>
      <c r="K25" s="207">
        <v>899.12</v>
      </c>
      <c r="L25" s="207">
        <v>1990.12</v>
      </c>
      <c r="M25" s="207">
        <v>100182.63</v>
      </c>
      <c r="N25" s="207">
        <v>17.88</v>
      </c>
      <c r="O25" s="207">
        <v>7.35</v>
      </c>
      <c r="P25" s="207">
        <v>296.32</v>
      </c>
      <c r="Q25" s="207">
        <v>0</v>
      </c>
      <c r="R25" s="312">
        <f t="shared" si="1"/>
        <v>255273.15000000002</v>
      </c>
      <c r="U25" s="366"/>
    </row>
    <row r="26" spans="1:21" ht="20.100000000000001" customHeight="1" thickBot="1" x14ac:dyDescent="0.25">
      <c r="A26" s="57" t="s">
        <v>195</v>
      </c>
      <c r="B26" s="45"/>
      <c r="C26" s="288"/>
      <c r="D26" s="82" t="s">
        <v>196</v>
      </c>
      <c r="E26" s="208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313">
        <f t="shared" si="1"/>
        <v>0</v>
      </c>
      <c r="U26" s="366"/>
    </row>
    <row r="27" spans="1:21" ht="20.100000000000001" customHeight="1" thickBot="1" x14ac:dyDescent="0.25">
      <c r="A27" s="58">
        <v>19999</v>
      </c>
      <c r="B27" s="42"/>
      <c r="C27" s="288"/>
      <c r="D27" s="314" t="s">
        <v>229</v>
      </c>
      <c r="E27" s="315">
        <f>+E26+E25+E17+E16+E15+E14+E13+E10</f>
        <v>17192074.789999999</v>
      </c>
      <c r="F27" s="210">
        <f t="shared" ref="F27:Q27" si="5">+F26+F25+F17+F16+F15+F14+F13+F10</f>
        <v>264130.27</v>
      </c>
      <c r="G27" s="210">
        <f t="shared" si="5"/>
        <v>237.97</v>
      </c>
      <c r="H27" s="210">
        <f t="shared" si="5"/>
        <v>2962243.9500000007</v>
      </c>
      <c r="I27" s="210">
        <f t="shared" si="5"/>
        <v>2866692.15</v>
      </c>
      <c r="J27" s="210">
        <f t="shared" si="5"/>
        <v>258228.69</v>
      </c>
      <c r="K27" s="210">
        <f t="shared" si="5"/>
        <v>243801.75</v>
      </c>
      <c r="L27" s="210">
        <f t="shared" si="5"/>
        <v>17656.07</v>
      </c>
      <c r="M27" s="210">
        <f t="shared" si="5"/>
        <v>658845.56000000006</v>
      </c>
      <c r="N27" s="210">
        <f t="shared" si="5"/>
        <v>6693.4000000000005</v>
      </c>
      <c r="O27" s="210">
        <f t="shared" si="5"/>
        <v>2749.9300000000003</v>
      </c>
      <c r="P27" s="210">
        <f t="shared" si="5"/>
        <v>113029.14000000001</v>
      </c>
      <c r="Q27" s="210">
        <f t="shared" si="5"/>
        <v>0</v>
      </c>
      <c r="R27" s="316">
        <f t="shared" si="1"/>
        <v>24586383.669999994</v>
      </c>
      <c r="U27" s="366"/>
    </row>
    <row r="28" spans="1:21" ht="20.100000000000001" customHeight="1" thickBot="1" x14ac:dyDescent="0.3">
      <c r="A28" s="371" t="s">
        <v>34</v>
      </c>
      <c r="B28" s="396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3"/>
      <c r="U28" s="366"/>
    </row>
    <row r="29" spans="1:21" ht="20.100000000000001" customHeight="1" x14ac:dyDescent="0.2">
      <c r="A29" s="317" t="s">
        <v>73</v>
      </c>
      <c r="B29" s="37"/>
      <c r="C29" s="37"/>
      <c r="D29" s="63" t="s">
        <v>25</v>
      </c>
      <c r="E29" s="231">
        <f>+E30+E37+E43</f>
        <v>3193376.1500000004</v>
      </c>
      <c r="F29" s="232">
        <f t="shared" ref="F29:Q29" si="6">+F30+F37+F43</f>
        <v>14283.52</v>
      </c>
      <c r="G29" s="232">
        <f t="shared" si="6"/>
        <v>0</v>
      </c>
      <c r="H29" s="232">
        <f t="shared" si="6"/>
        <v>2093547.4100000001</v>
      </c>
      <c r="I29" s="232">
        <f t="shared" si="6"/>
        <v>205314.68</v>
      </c>
      <c r="J29" s="232">
        <f t="shared" si="6"/>
        <v>102661.58</v>
      </c>
      <c r="K29" s="232">
        <f t="shared" si="6"/>
        <v>5934.8600000000006</v>
      </c>
      <c r="L29" s="232">
        <f t="shared" si="6"/>
        <v>2412.85</v>
      </c>
      <c r="M29" s="232">
        <f t="shared" si="6"/>
        <v>213339.16</v>
      </c>
      <c r="N29" s="232">
        <f t="shared" si="6"/>
        <v>1229.93</v>
      </c>
      <c r="O29" s="232">
        <f t="shared" si="6"/>
        <v>105119.13</v>
      </c>
      <c r="P29" s="232">
        <f t="shared" si="6"/>
        <v>145835.38</v>
      </c>
      <c r="Q29" s="232">
        <f t="shared" si="6"/>
        <v>0</v>
      </c>
      <c r="R29" s="234">
        <f t="shared" ref="R29:R92" si="7">SUM(E29:Q29)</f>
        <v>6083054.6499999994</v>
      </c>
      <c r="U29" s="366"/>
    </row>
    <row r="30" spans="1:21" ht="20.100000000000001" customHeight="1" x14ac:dyDescent="0.25">
      <c r="A30" s="64"/>
      <c r="B30" s="318" t="s">
        <v>74</v>
      </c>
      <c r="C30" s="65"/>
      <c r="D30" s="66" t="s">
        <v>27</v>
      </c>
      <c r="E30" s="294">
        <f>+SUM(E31:E36)</f>
        <v>0</v>
      </c>
      <c r="F30" s="213">
        <f t="shared" ref="F30:Q30" si="8">+SUM(F31:F36)</f>
        <v>0</v>
      </c>
      <c r="G30" s="213">
        <f t="shared" si="8"/>
        <v>0</v>
      </c>
      <c r="H30" s="213">
        <f t="shared" si="8"/>
        <v>2087041.35</v>
      </c>
      <c r="I30" s="213">
        <f t="shared" si="8"/>
        <v>57259.78</v>
      </c>
      <c r="J30" s="213">
        <f t="shared" si="8"/>
        <v>91880.79</v>
      </c>
      <c r="K30" s="213">
        <f t="shared" si="8"/>
        <v>12.6</v>
      </c>
      <c r="L30" s="213">
        <f t="shared" si="8"/>
        <v>0.56000000000000005</v>
      </c>
      <c r="M30" s="213">
        <f t="shared" si="8"/>
        <v>31379.19</v>
      </c>
      <c r="N30" s="213">
        <f t="shared" si="8"/>
        <v>0</v>
      </c>
      <c r="O30" s="213">
        <f t="shared" si="8"/>
        <v>104613.81</v>
      </c>
      <c r="P30" s="213">
        <f t="shared" si="8"/>
        <v>125455.95</v>
      </c>
      <c r="Q30" s="213">
        <f t="shared" si="8"/>
        <v>0</v>
      </c>
      <c r="R30" s="305">
        <f t="shared" si="7"/>
        <v>2497644.0300000003</v>
      </c>
      <c r="U30" s="366"/>
    </row>
    <row r="31" spans="1:21" ht="20.100000000000001" customHeight="1" x14ac:dyDescent="0.2">
      <c r="A31" s="53"/>
      <c r="B31" s="53"/>
      <c r="C31" s="53" t="s">
        <v>75</v>
      </c>
      <c r="D31" s="68" t="s">
        <v>76</v>
      </c>
      <c r="E31" s="294">
        <v>0</v>
      </c>
      <c r="F31" s="213">
        <v>0</v>
      </c>
      <c r="G31" s="216">
        <v>0</v>
      </c>
      <c r="H31" s="213">
        <v>2087041.35</v>
      </c>
      <c r="I31" s="213">
        <v>57259.78</v>
      </c>
      <c r="J31" s="213">
        <v>91880.79</v>
      </c>
      <c r="K31" s="213">
        <v>12.6</v>
      </c>
      <c r="L31" s="213">
        <v>0.56000000000000005</v>
      </c>
      <c r="M31" s="213">
        <v>31379.19</v>
      </c>
      <c r="N31" s="213">
        <v>0</v>
      </c>
      <c r="O31" s="213">
        <v>104613.81</v>
      </c>
      <c r="P31" s="213">
        <v>125455.95</v>
      </c>
      <c r="Q31" s="213">
        <v>0</v>
      </c>
      <c r="R31" s="214">
        <f t="shared" si="7"/>
        <v>2497644.0300000003</v>
      </c>
      <c r="U31" s="366"/>
    </row>
    <row r="32" spans="1:21" ht="20.100000000000001" customHeight="1" x14ac:dyDescent="0.2">
      <c r="A32" s="53"/>
      <c r="B32" s="53"/>
      <c r="C32" s="53" t="s">
        <v>77</v>
      </c>
      <c r="D32" s="68" t="s">
        <v>78</v>
      </c>
      <c r="E32" s="294">
        <v>0</v>
      </c>
      <c r="F32" s="213">
        <v>0</v>
      </c>
      <c r="G32" s="216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4">
        <f t="shared" si="7"/>
        <v>0</v>
      </c>
      <c r="U32" s="366"/>
    </row>
    <row r="33" spans="1:21" ht="20.100000000000001" customHeight="1" x14ac:dyDescent="0.2">
      <c r="A33" s="53"/>
      <c r="B33" s="53"/>
      <c r="C33" s="53" t="s">
        <v>79</v>
      </c>
      <c r="D33" s="68" t="s">
        <v>81</v>
      </c>
      <c r="E33" s="294">
        <v>0</v>
      </c>
      <c r="F33" s="213">
        <v>0</v>
      </c>
      <c r="G33" s="216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4">
        <f t="shared" si="7"/>
        <v>0</v>
      </c>
      <c r="U33" s="366"/>
    </row>
    <row r="34" spans="1:21" ht="20.100000000000001" customHeight="1" x14ac:dyDescent="0.2">
      <c r="A34" s="53"/>
      <c r="B34" s="53"/>
      <c r="C34" s="53" t="s">
        <v>80</v>
      </c>
      <c r="D34" s="68" t="s">
        <v>83</v>
      </c>
      <c r="E34" s="294">
        <v>0</v>
      </c>
      <c r="F34" s="213">
        <v>0</v>
      </c>
      <c r="G34" s="216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v>0</v>
      </c>
      <c r="R34" s="214">
        <f t="shared" si="7"/>
        <v>0</v>
      </c>
      <c r="U34" s="366"/>
    </row>
    <row r="35" spans="1:21" ht="20.100000000000001" customHeight="1" x14ac:dyDescent="0.2">
      <c r="A35" s="53"/>
      <c r="B35" s="53"/>
      <c r="C35" s="53" t="s">
        <v>82</v>
      </c>
      <c r="D35" s="69" t="s">
        <v>254</v>
      </c>
      <c r="E35" s="294">
        <v>0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4">
        <f t="shared" si="7"/>
        <v>0</v>
      </c>
      <c r="U35" s="366"/>
    </row>
    <row r="36" spans="1:21" ht="20.100000000000001" customHeight="1" x14ac:dyDescent="0.2">
      <c r="A36" s="53"/>
      <c r="B36" s="53"/>
      <c r="C36" s="53" t="s">
        <v>84</v>
      </c>
      <c r="D36" s="68" t="s">
        <v>203</v>
      </c>
      <c r="E36" s="294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4">
        <f t="shared" si="7"/>
        <v>0</v>
      </c>
      <c r="U36" s="366"/>
    </row>
    <row r="37" spans="1:21" ht="20.100000000000001" customHeight="1" x14ac:dyDescent="0.25">
      <c r="A37" s="64"/>
      <c r="B37" s="318" t="s">
        <v>85</v>
      </c>
      <c r="C37" s="53"/>
      <c r="D37" s="66" t="s">
        <v>28</v>
      </c>
      <c r="E37" s="294">
        <f>+SUM(E38:E42)</f>
        <v>10.039999999999999</v>
      </c>
      <c r="F37" s="213">
        <f t="shared" ref="F37:Q37" si="9">+SUM(F38:F42)</f>
        <v>0</v>
      </c>
      <c r="G37" s="213">
        <f t="shared" si="9"/>
        <v>0</v>
      </c>
      <c r="H37" s="213">
        <f t="shared" si="9"/>
        <v>0.06</v>
      </c>
      <c r="I37" s="213">
        <f t="shared" si="9"/>
        <v>5.08</v>
      </c>
      <c r="J37" s="213">
        <f t="shared" si="9"/>
        <v>0.19</v>
      </c>
      <c r="K37" s="213">
        <f t="shared" si="9"/>
        <v>2.54</v>
      </c>
      <c r="L37" s="213">
        <f t="shared" si="9"/>
        <v>0.11</v>
      </c>
      <c r="M37" s="213">
        <f t="shared" si="9"/>
        <v>17.809999999999999</v>
      </c>
      <c r="N37" s="213">
        <f t="shared" si="9"/>
        <v>0</v>
      </c>
      <c r="O37" s="213">
        <f t="shared" si="9"/>
        <v>0</v>
      </c>
      <c r="P37" s="213">
        <f t="shared" si="9"/>
        <v>0.06</v>
      </c>
      <c r="Q37" s="213">
        <f t="shared" si="9"/>
        <v>0</v>
      </c>
      <c r="R37" s="305">
        <f t="shared" si="7"/>
        <v>35.89</v>
      </c>
      <c r="U37" s="366"/>
    </row>
    <row r="38" spans="1:21" ht="20.100000000000001" customHeight="1" x14ac:dyDescent="0.2">
      <c r="A38" s="53"/>
      <c r="B38" s="53"/>
      <c r="C38" s="53" t="s">
        <v>86</v>
      </c>
      <c r="D38" s="68" t="s">
        <v>87</v>
      </c>
      <c r="E38" s="294">
        <v>10.039999999999999</v>
      </c>
      <c r="F38" s="213">
        <v>0</v>
      </c>
      <c r="G38" s="216">
        <v>0</v>
      </c>
      <c r="H38" s="213">
        <v>0.06</v>
      </c>
      <c r="I38" s="213">
        <v>5.08</v>
      </c>
      <c r="J38" s="213">
        <v>0.19</v>
      </c>
      <c r="K38" s="213">
        <v>2.54</v>
      </c>
      <c r="L38" s="213">
        <v>0.11</v>
      </c>
      <c r="M38" s="213">
        <v>17.809999999999999</v>
      </c>
      <c r="N38" s="213">
        <v>0</v>
      </c>
      <c r="O38" s="213">
        <v>0</v>
      </c>
      <c r="P38" s="213">
        <v>0.06</v>
      </c>
      <c r="Q38" s="213">
        <v>0</v>
      </c>
      <c r="R38" s="305">
        <f t="shared" si="7"/>
        <v>35.89</v>
      </c>
      <c r="U38" s="366"/>
    </row>
    <row r="39" spans="1:21" ht="20.100000000000001" customHeight="1" x14ac:dyDescent="0.2">
      <c r="A39" s="53"/>
      <c r="B39" s="53"/>
      <c r="C39" s="53" t="s">
        <v>88</v>
      </c>
      <c r="D39" s="68" t="s">
        <v>89</v>
      </c>
      <c r="E39" s="294">
        <v>0</v>
      </c>
      <c r="F39" s="213">
        <v>0</v>
      </c>
      <c r="G39" s="216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13">
        <v>0</v>
      </c>
      <c r="P39" s="213">
        <v>0</v>
      </c>
      <c r="Q39" s="213">
        <v>0</v>
      </c>
      <c r="R39" s="305">
        <f t="shared" si="7"/>
        <v>0</v>
      </c>
      <c r="U39" s="366"/>
    </row>
    <row r="40" spans="1:21" ht="20.100000000000001" customHeight="1" x14ac:dyDescent="0.2">
      <c r="A40" s="53"/>
      <c r="B40" s="53"/>
      <c r="C40" s="53" t="s">
        <v>90</v>
      </c>
      <c r="D40" s="68" t="s">
        <v>92</v>
      </c>
      <c r="E40" s="294">
        <v>0</v>
      </c>
      <c r="F40" s="213">
        <v>0</v>
      </c>
      <c r="G40" s="216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305">
        <f t="shared" si="7"/>
        <v>0</v>
      </c>
      <c r="U40" s="366"/>
    </row>
    <row r="41" spans="1:21" ht="20.100000000000001" customHeight="1" x14ac:dyDescent="0.2">
      <c r="A41" s="53"/>
      <c r="B41" s="53"/>
      <c r="C41" s="53" t="s">
        <v>91</v>
      </c>
      <c r="D41" s="69" t="s">
        <v>255</v>
      </c>
      <c r="E41" s="294">
        <v>0</v>
      </c>
      <c r="F41" s="213">
        <v>0</v>
      </c>
      <c r="G41" s="216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4">
        <f t="shared" si="7"/>
        <v>0</v>
      </c>
      <c r="U41" s="366"/>
    </row>
    <row r="42" spans="1:21" ht="20.100000000000001" customHeight="1" x14ac:dyDescent="0.2">
      <c r="A42" s="53"/>
      <c r="B42" s="72"/>
      <c r="C42" s="53" t="s">
        <v>93</v>
      </c>
      <c r="D42" s="68" t="s">
        <v>215</v>
      </c>
      <c r="E42" s="294">
        <v>0</v>
      </c>
      <c r="F42" s="213">
        <v>0</v>
      </c>
      <c r="G42" s="216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4">
        <f t="shared" si="7"/>
        <v>0</v>
      </c>
      <c r="U42" s="366"/>
    </row>
    <row r="43" spans="1:21" ht="20.100000000000001" customHeight="1" x14ac:dyDescent="0.2">
      <c r="A43" s="71"/>
      <c r="B43" s="319" t="s">
        <v>94</v>
      </c>
      <c r="C43" s="72"/>
      <c r="D43" s="73" t="s">
        <v>29</v>
      </c>
      <c r="E43" s="294">
        <f>+E44+E45</f>
        <v>3193366.1100000003</v>
      </c>
      <c r="F43" s="294">
        <f t="shared" ref="F43:Q43" si="10">+F44+F45</f>
        <v>14283.52</v>
      </c>
      <c r="G43" s="294">
        <f t="shared" si="10"/>
        <v>0</v>
      </c>
      <c r="H43" s="294">
        <f t="shared" si="10"/>
        <v>6506</v>
      </c>
      <c r="I43" s="294">
        <f t="shared" si="10"/>
        <v>148049.82</v>
      </c>
      <c r="J43" s="294">
        <f t="shared" si="10"/>
        <v>10780.6</v>
      </c>
      <c r="K43" s="294">
        <f t="shared" si="10"/>
        <v>5919.72</v>
      </c>
      <c r="L43" s="294">
        <f t="shared" si="10"/>
        <v>2412.1799999999998</v>
      </c>
      <c r="M43" s="294">
        <f t="shared" si="10"/>
        <v>181942.16</v>
      </c>
      <c r="N43" s="294">
        <f t="shared" si="10"/>
        <v>1229.93</v>
      </c>
      <c r="O43" s="294">
        <f t="shared" si="10"/>
        <v>505.32</v>
      </c>
      <c r="P43" s="294">
        <f t="shared" si="10"/>
        <v>20379.37</v>
      </c>
      <c r="Q43" s="294">
        <f t="shared" si="10"/>
        <v>0</v>
      </c>
      <c r="R43" s="294">
        <f t="shared" si="7"/>
        <v>3585374.7300000009</v>
      </c>
      <c r="U43" s="366"/>
    </row>
    <row r="44" spans="1:21" ht="20.100000000000001" customHeight="1" x14ac:dyDescent="0.2">
      <c r="A44" s="53"/>
      <c r="B44" s="53"/>
      <c r="C44" s="72" t="s">
        <v>95</v>
      </c>
      <c r="D44" s="74" t="s">
        <v>230</v>
      </c>
      <c r="E44" s="294">
        <v>3134335.7</v>
      </c>
      <c r="F44" s="213">
        <v>7767.39</v>
      </c>
      <c r="G44" s="216">
        <v>0</v>
      </c>
      <c r="H44" s="213">
        <v>6389.32</v>
      </c>
      <c r="I44" s="213">
        <v>146830.22</v>
      </c>
      <c r="J44" s="213">
        <v>10780</v>
      </c>
      <c r="K44" s="213">
        <v>5911.66</v>
      </c>
      <c r="L44" s="213">
        <v>2411.7199999999998</v>
      </c>
      <c r="M44" s="213">
        <v>181876.43</v>
      </c>
      <c r="N44" s="213">
        <v>1204.8</v>
      </c>
      <c r="O44" s="213">
        <v>494.99</v>
      </c>
      <c r="P44" s="213">
        <v>19962.93</v>
      </c>
      <c r="Q44" s="213">
        <v>0</v>
      </c>
      <c r="R44" s="214">
        <f t="shared" si="7"/>
        <v>3517965.1600000011</v>
      </c>
      <c r="U44" s="366"/>
    </row>
    <row r="45" spans="1:21" ht="20.100000000000001" customHeight="1" thickBot="1" x14ac:dyDescent="0.25">
      <c r="A45" s="320"/>
      <c r="B45" s="306"/>
      <c r="C45" s="321" t="s">
        <v>96</v>
      </c>
      <c r="D45" s="307" t="s">
        <v>204</v>
      </c>
      <c r="E45" s="322">
        <v>59030.41</v>
      </c>
      <c r="F45" s="310">
        <v>6516.13</v>
      </c>
      <c r="G45" s="247">
        <v>0</v>
      </c>
      <c r="H45" s="310">
        <v>116.68</v>
      </c>
      <c r="I45" s="310">
        <v>1219.5999999999999</v>
      </c>
      <c r="J45" s="310">
        <v>0.6</v>
      </c>
      <c r="K45" s="310">
        <v>8.06</v>
      </c>
      <c r="L45" s="310">
        <v>0.46</v>
      </c>
      <c r="M45" s="310">
        <v>65.73</v>
      </c>
      <c r="N45" s="310">
        <v>25.13</v>
      </c>
      <c r="O45" s="310">
        <v>10.33</v>
      </c>
      <c r="P45" s="310">
        <v>416.44</v>
      </c>
      <c r="Q45" s="310">
        <v>0</v>
      </c>
      <c r="R45" s="248">
        <f t="shared" si="7"/>
        <v>67409.570000000022</v>
      </c>
      <c r="U45" s="366"/>
    </row>
    <row r="46" spans="1:21" ht="20.100000000000001" customHeight="1" thickBot="1" x14ac:dyDescent="0.25">
      <c r="A46" s="323" t="s">
        <v>97</v>
      </c>
      <c r="B46" s="324"/>
      <c r="C46" s="321"/>
      <c r="D46" s="325" t="s">
        <v>26</v>
      </c>
      <c r="E46" s="250">
        <v>29845.11</v>
      </c>
      <c r="F46" s="251">
        <v>13494.7</v>
      </c>
      <c r="G46" s="252">
        <v>0</v>
      </c>
      <c r="H46" s="209">
        <v>125.43</v>
      </c>
      <c r="I46" s="209">
        <v>6165.38</v>
      </c>
      <c r="J46" s="251">
        <v>443.26</v>
      </c>
      <c r="K46" s="251">
        <v>13.04</v>
      </c>
      <c r="L46" s="251">
        <v>156.19</v>
      </c>
      <c r="M46" s="209">
        <v>15581.82</v>
      </c>
      <c r="N46" s="209">
        <v>16.62</v>
      </c>
      <c r="O46" s="209">
        <v>6.83</v>
      </c>
      <c r="P46" s="209">
        <v>275.35000000000002</v>
      </c>
      <c r="Q46" s="209">
        <v>0</v>
      </c>
      <c r="R46" s="253">
        <f t="shared" si="7"/>
        <v>66123.73</v>
      </c>
      <c r="U46" s="366"/>
    </row>
    <row r="47" spans="1:21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v>0</v>
      </c>
      <c r="F47" s="227">
        <v>0</v>
      </c>
      <c r="G47" s="228">
        <v>0</v>
      </c>
      <c r="H47" s="229">
        <v>0.6</v>
      </c>
      <c r="I47" s="229">
        <v>67</v>
      </c>
      <c r="J47" s="227">
        <v>5.55</v>
      </c>
      <c r="K47" s="227">
        <v>0</v>
      </c>
      <c r="L47" s="227">
        <v>1.95</v>
      </c>
      <c r="M47" s="229">
        <v>194.13</v>
      </c>
      <c r="N47" s="229">
        <v>0</v>
      </c>
      <c r="O47" s="229">
        <v>0</v>
      </c>
      <c r="P47" s="229">
        <v>0</v>
      </c>
      <c r="Q47" s="229">
        <v>0</v>
      </c>
      <c r="R47" s="230">
        <f t="shared" si="7"/>
        <v>269.23</v>
      </c>
      <c r="U47" s="366"/>
    </row>
    <row r="48" spans="1:21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v>560864.28</v>
      </c>
      <c r="F48" s="207">
        <v>81638.67</v>
      </c>
      <c r="G48" s="224">
        <v>0</v>
      </c>
      <c r="H48" s="207">
        <v>649567.39</v>
      </c>
      <c r="I48" s="207">
        <v>597916.77</v>
      </c>
      <c r="J48" s="207">
        <v>2043383.92</v>
      </c>
      <c r="K48" s="207">
        <v>17568.439999999999</v>
      </c>
      <c r="L48" s="207">
        <v>67705.539999999994</v>
      </c>
      <c r="M48" s="207">
        <v>194764.52</v>
      </c>
      <c r="N48" s="207">
        <v>246.36</v>
      </c>
      <c r="O48" s="207">
        <v>101.22</v>
      </c>
      <c r="P48" s="207">
        <v>4082.06</v>
      </c>
      <c r="Q48" s="207">
        <v>0</v>
      </c>
      <c r="R48" s="225">
        <f t="shared" si="7"/>
        <v>4217839.17</v>
      </c>
      <c r="U48" s="366"/>
    </row>
    <row r="49" spans="1:21" ht="20.100000000000001" customHeight="1" x14ac:dyDescent="0.2">
      <c r="A49" s="87" t="s">
        <v>101</v>
      </c>
      <c r="B49" s="89"/>
      <c r="C49" s="89"/>
      <c r="D49" s="63" t="s">
        <v>16</v>
      </c>
      <c r="E49" s="231">
        <f>+E50+E51+E54</f>
        <v>216380813.73000002</v>
      </c>
      <c r="F49" s="232">
        <f t="shared" ref="F49:Q49" si="11">+F50+F51+F54</f>
        <v>7180.04</v>
      </c>
      <c r="G49" s="232">
        <f t="shared" si="11"/>
        <v>0</v>
      </c>
      <c r="H49" s="232">
        <f t="shared" si="11"/>
        <v>699079.83000000007</v>
      </c>
      <c r="I49" s="232">
        <f t="shared" si="11"/>
        <v>4120575.34</v>
      </c>
      <c r="J49" s="232">
        <f t="shared" si="11"/>
        <v>12381.4</v>
      </c>
      <c r="K49" s="232">
        <f t="shared" si="11"/>
        <v>12458.24</v>
      </c>
      <c r="L49" s="232">
        <f t="shared" si="11"/>
        <v>4590.2699999999995</v>
      </c>
      <c r="M49" s="232">
        <f t="shared" si="11"/>
        <v>436298.19</v>
      </c>
      <c r="N49" s="232">
        <f t="shared" si="11"/>
        <v>82971.58</v>
      </c>
      <c r="O49" s="232">
        <f t="shared" si="11"/>
        <v>34088.379999999997</v>
      </c>
      <c r="P49" s="232">
        <f t="shared" si="11"/>
        <v>1374792.1099999999</v>
      </c>
      <c r="Q49" s="232">
        <f t="shared" si="11"/>
        <v>0</v>
      </c>
      <c r="R49" s="326">
        <f t="shared" si="7"/>
        <v>223165229.11000007</v>
      </c>
      <c r="U49" s="366"/>
    </row>
    <row r="50" spans="1:21" ht="20.100000000000001" customHeight="1" x14ac:dyDescent="0.2">
      <c r="A50" s="90"/>
      <c r="B50" s="146" t="s">
        <v>102</v>
      </c>
      <c r="C50" s="91"/>
      <c r="D50" s="73" t="s">
        <v>103</v>
      </c>
      <c r="E50" s="294">
        <v>3.19</v>
      </c>
      <c r="F50" s="213">
        <v>255.62</v>
      </c>
      <c r="G50" s="216">
        <v>0</v>
      </c>
      <c r="H50" s="213">
        <v>199864.33</v>
      </c>
      <c r="I50" s="213">
        <v>52040.25</v>
      </c>
      <c r="J50" s="213">
        <v>4411.75</v>
      </c>
      <c r="K50" s="213">
        <v>22.82</v>
      </c>
      <c r="L50" s="213">
        <v>1751.48</v>
      </c>
      <c r="M50" s="213">
        <v>143943.07</v>
      </c>
      <c r="N50" s="213">
        <v>0.1</v>
      </c>
      <c r="O50" s="213">
        <v>0.04</v>
      </c>
      <c r="P50" s="213">
        <v>1.64</v>
      </c>
      <c r="Q50" s="213">
        <v>0</v>
      </c>
      <c r="R50" s="214">
        <f t="shared" si="7"/>
        <v>402294.29</v>
      </c>
      <c r="U50" s="366"/>
    </row>
    <row r="51" spans="1:21" ht="20.100000000000001" customHeight="1" x14ac:dyDescent="0.2">
      <c r="A51" s="90"/>
      <c r="B51" s="146" t="s">
        <v>104</v>
      </c>
      <c r="C51" s="91"/>
      <c r="D51" s="73" t="s">
        <v>221</v>
      </c>
      <c r="E51" s="294">
        <f>+E52+E53</f>
        <v>106465102.03</v>
      </c>
      <c r="F51" s="213">
        <f t="shared" ref="F51:Q51" si="12">+F52+F53</f>
        <v>6924.42</v>
      </c>
      <c r="G51" s="213">
        <f t="shared" si="12"/>
        <v>0</v>
      </c>
      <c r="H51" s="213">
        <f t="shared" si="12"/>
        <v>303637.09000000003</v>
      </c>
      <c r="I51" s="213">
        <f t="shared" si="12"/>
        <v>2032045.35</v>
      </c>
      <c r="J51" s="213">
        <f t="shared" si="12"/>
        <v>6651.17</v>
      </c>
      <c r="K51" s="213">
        <f t="shared" si="12"/>
        <v>6634.79</v>
      </c>
      <c r="L51" s="213">
        <f t="shared" si="12"/>
        <v>2295.6499999999996</v>
      </c>
      <c r="M51" s="213">
        <f t="shared" si="12"/>
        <v>225211.83000000002</v>
      </c>
      <c r="N51" s="213">
        <f t="shared" si="12"/>
        <v>40825.520000000004</v>
      </c>
      <c r="O51" s="213">
        <f t="shared" si="12"/>
        <v>16772.919999999998</v>
      </c>
      <c r="P51" s="213">
        <f t="shared" si="12"/>
        <v>676455.75</v>
      </c>
      <c r="Q51" s="213">
        <f t="shared" si="12"/>
        <v>0</v>
      </c>
      <c r="R51" s="305">
        <f t="shared" si="7"/>
        <v>109782556.52000001</v>
      </c>
      <c r="U51" s="366"/>
    </row>
    <row r="52" spans="1:21" ht="17.25" customHeight="1" x14ac:dyDescent="0.2">
      <c r="A52" s="93"/>
      <c r="B52" s="93"/>
      <c r="C52" s="28" t="s">
        <v>105</v>
      </c>
      <c r="D52" s="303" t="s">
        <v>222</v>
      </c>
      <c r="E52" s="294">
        <v>52004901.530000001</v>
      </c>
      <c r="F52" s="213">
        <v>6924.42</v>
      </c>
      <c r="G52" s="213">
        <v>0</v>
      </c>
      <c r="H52" s="213">
        <v>192678.07</v>
      </c>
      <c r="I52" s="213">
        <v>1000676.72</v>
      </c>
      <c r="J52" s="213">
        <v>4264.16</v>
      </c>
      <c r="K52" s="213">
        <v>3424.72</v>
      </c>
      <c r="L52" s="213">
        <v>1240.05</v>
      </c>
      <c r="M52" s="213">
        <v>127429.86</v>
      </c>
      <c r="N52" s="213">
        <v>19943.36</v>
      </c>
      <c r="O52" s="213">
        <v>8193.61</v>
      </c>
      <c r="P52" s="213">
        <v>330450.17</v>
      </c>
      <c r="Q52" s="213">
        <v>0</v>
      </c>
      <c r="R52" s="214">
        <f t="shared" si="7"/>
        <v>53700126.669999994</v>
      </c>
      <c r="U52" s="366"/>
    </row>
    <row r="53" spans="1:21" ht="24.75" customHeight="1" x14ac:dyDescent="0.2">
      <c r="A53" s="93"/>
      <c r="B53" s="93"/>
      <c r="C53" s="28" t="s">
        <v>198</v>
      </c>
      <c r="D53" s="303" t="s">
        <v>223</v>
      </c>
      <c r="E53" s="294">
        <v>54460200.5</v>
      </c>
      <c r="F53" s="213">
        <v>0</v>
      </c>
      <c r="G53" s="213">
        <v>0</v>
      </c>
      <c r="H53" s="213">
        <v>110959.02</v>
      </c>
      <c r="I53" s="213">
        <v>1031368.63</v>
      </c>
      <c r="J53" s="213">
        <v>2387.0100000000002</v>
      </c>
      <c r="K53" s="213">
        <v>3210.07</v>
      </c>
      <c r="L53" s="213">
        <v>1055.5999999999999</v>
      </c>
      <c r="M53" s="213">
        <v>97781.97</v>
      </c>
      <c r="N53" s="213">
        <v>20882.16</v>
      </c>
      <c r="O53" s="213">
        <v>8579.31</v>
      </c>
      <c r="P53" s="213">
        <v>346005.58</v>
      </c>
      <c r="Q53" s="213">
        <v>0</v>
      </c>
      <c r="R53" s="214">
        <f t="shared" si="7"/>
        <v>56082429.850000001</v>
      </c>
      <c r="U53" s="366"/>
    </row>
    <row r="54" spans="1:21" ht="20.100000000000001" customHeight="1" thickBot="1" x14ac:dyDescent="0.25">
      <c r="A54" s="327"/>
      <c r="B54" s="328" t="s">
        <v>106</v>
      </c>
      <c r="C54" s="329"/>
      <c r="D54" s="330" t="s">
        <v>224</v>
      </c>
      <c r="E54" s="322">
        <v>109915708.51000001</v>
      </c>
      <c r="F54" s="310">
        <v>0</v>
      </c>
      <c r="G54" s="310">
        <v>0</v>
      </c>
      <c r="H54" s="310">
        <v>195578.41</v>
      </c>
      <c r="I54" s="310">
        <v>2036489.74</v>
      </c>
      <c r="J54" s="310">
        <v>1318.48</v>
      </c>
      <c r="K54" s="310">
        <v>5800.63</v>
      </c>
      <c r="L54" s="310">
        <v>543.14</v>
      </c>
      <c r="M54" s="310">
        <v>67143.289999999994</v>
      </c>
      <c r="N54" s="310">
        <v>42145.96</v>
      </c>
      <c r="O54" s="310">
        <v>17315.419999999998</v>
      </c>
      <c r="P54" s="310">
        <v>698334.71999999997</v>
      </c>
      <c r="Q54" s="310">
        <v>0</v>
      </c>
      <c r="R54" s="248">
        <f t="shared" si="7"/>
        <v>112980378.3</v>
      </c>
      <c r="U54" s="366"/>
    </row>
    <row r="55" spans="1:21" ht="20.100000000000001" customHeight="1" x14ac:dyDescent="0.2">
      <c r="A55" s="87" t="s">
        <v>107</v>
      </c>
      <c r="B55" s="89"/>
      <c r="C55" s="89"/>
      <c r="D55" s="331" t="s">
        <v>30</v>
      </c>
      <c r="E55" s="231">
        <f>+E56+E60</f>
        <v>6997598.1899999995</v>
      </c>
      <c r="F55" s="232">
        <f t="shared" ref="F55:Q55" si="13">+F56+F60</f>
        <v>10525.7</v>
      </c>
      <c r="G55" s="232">
        <f t="shared" si="13"/>
        <v>0</v>
      </c>
      <c r="H55" s="232">
        <f t="shared" si="13"/>
        <v>111218.14</v>
      </c>
      <c r="I55" s="232">
        <f t="shared" si="13"/>
        <v>210536.08</v>
      </c>
      <c r="J55" s="232">
        <f t="shared" si="13"/>
        <v>16665.95</v>
      </c>
      <c r="K55" s="232">
        <f t="shared" si="13"/>
        <v>893.02</v>
      </c>
      <c r="L55" s="232">
        <f t="shared" si="13"/>
        <v>1824.02</v>
      </c>
      <c r="M55" s="232">
        <f t="shared" si="13"/>
        <v>27091.4</v>
      </c>
      <c r="N55" s="232">
        <f t="shared" si="13"/>
        <v>2687.19</v>
      </c>
      <c r="O55" s="232">
        <f t="shared" si="13"/>
        <v>1104.01</v>
      </c>
      <c r="P55" s="232">
        <f t="shared" si="13"/>
        <v>44525.18</v>
      </c>
      <c r="Q55" s="232">
        <f t="shared" si="13"/>
        <v>0</v>
      </c>
      <c r="R55" s="241">
        <f t="shared" si="7"/>
        <v>7424668.879999999</v>
      </c>
      <c r="U55" s="366"/>
    </row>
    <row r="56" spans="1:21" ht="20.100000000000001" customHeight="1" x14ac:dyDescent="0.2">
      <c r="A56" s="90"/>
      <c r="B56" s="332" t="s">
        <v>108</v>
      </c>
      <c r="C56" s="98"/>
      <c r="D56" s="293" t="s">
        <v>109</v>
      </c>
      <c r="E56" s="294">
        <f>+E57+E58+E59</f>
        <v>6957340.5899999999</v>
      </c>
      <c r="F56" s="213">
        <f t="shared" ref="F56:Q56" si="14">+F57+F58+F59</f>
        <v>7745.65</v>
      </c>
      <c r="G56" s="213">
        <f t="shared" si="14"/>
        <v>0</v>
      </c>
      <c r="H56" s="213">
        <f t="shared" si="14"/>
        <v>110845.71</v>
      </c>
      <c r="I56" s="213">
        <f t="shared" si="14"/>
        <v>176902.93</v>
      </c>
      <c r="J56" s="213">
        <f t="shared" si="14"/>
        <v>10301.16</v>
      </c>
      <c r="K56" s="213">
        <f t="shared" si="14"/>
        <v>656.57</v>
      </c>
      <c r="L56" s="213">
        <f t="shared" si="14"/>
        <v>578.43000000000006</v>
      </c>
      <c r="M56" s="213">
        <f t="shared" si="14"/>
        <v>18981.61</v>
      </c>
      <c r="N56" s="213">
        <f t="shared" si="14"/>
        <v>2670.69</v>
      </c>
      <c r="O56" s="213">
        <f t="shared" si="14"/>
        <v>1097.23</v>
      </c>
      <c r="P56" s="213">
        <f t="shared" si="14"/>
        <v>44251.75</v>
      </c>
      <c r="Q56" s="213">
        <f t="shared" si="14"/>
        <v>0</v>
      </c>
      <c r="R56" s="235">
        <f t="shared" si="7"/>
        <v>7331372.3200000012</v>
      </c>
      <c r="U56" s="366"/>
    </row>
    <row r="57" spans="1:21" ht="22.5" customHeight="1" x14ac:dyDescent="0.2">
      <c r="A57" s="90"/>
      <c r="B57" s="332"/>
      <c r="C57" s="28" t="s">
        <v>231</v>
      </c>
      <c r="D57" s="293" t="s">
        <v>111</v>
      </c>
      <c r="E57" s="294">
        <v>2813109.04</v>
      </c>
      <c r="F57" s="213">
        <v>3131.85</v>
      </c>
      <c r="G57" s="213">
        <v>0</v>
      </c>
      <c r="H57" s="213">
        <v>103356.85</v>
      </c>
      <c r="I57" s="213">
        <v>88201.31</v>
      </c>
      <c r="J57" s="213">
        <v>8183.78</v>
      </c>
      <c r="K57" s="213">
        <v>348.49</v>
      </c>
      <c r="L57" s="213">
        <v>400.68</v>
      </c>
      <c r="M57" s="213">
        <v>3001.28</v>
      </c>
      <c r="N57" s="213">
        <v>1079.8599999999999</v>
      </c>
      <c r="O57" s="213">
        <v>443.65</v>
      </c>
      <c r="P57" s="213">
        <v>17892.61</v>
      </c>
      <c r="Q57" s="213">
        <v>0</v>
      </c>
      <c r="R57" s="235">
        <f t="shared" si="7"/>
        <v>3039149.4</v>
      </c>
      <c r="U57" s="366"/>
    </row>
    <row r="58" spans="1:21" ht="20.100000000000001" customHeight="1" x14ac:dyDescent="0.2">
      <c r="A58" s="99"/>
      <c r="B58" s="332"/>
      <c r="C58" s="28" t="s">
        <v>232</v>
      </c>
      <c r="D58" s="293" t="s">
        <v>112</v>
      </c>
      <c r="E58" s="242">
        <v>445202.95</v>
      </c>
      <c r="F58" s="216">
        <v>495.65</v>
      </c>
      <c r="G58" s="216">
        <v>0</v>
      </c>
      <c r="H58" s="216">
        <v>880.03</v>
      </c>
      <c r="I58" s="216">
        <v>17911.14</v>
      </c>
      <c r="J58" s="216">
        <v>1775.83</v>
      </c>
      <c r="K58" s="216">
        <v>100.54</v>
      </c>
      <c r="L58" s="216">
        <v>112.03</v>
      </c>
      <c r="M58" s="216">
        <v>9716.7999999999993</v>
      </c>
      <c r="N58" s="216">
        <v>170.9</v>
      </c>
      <c r="O58" s="216">
        <v>70.209999999999994</v>
      </c>
      <c r="P58" s="216">
        <v>2831.69</v>
      </c>
      <c r="Q58" s="216">
        <v>0</v>
      </c>
      <c r="R58" s="217">
        <f t="shared" si="7"/>
        <v>479267.77000000014</v>
      </c>
      <c r="U58" s="366"/>
    </row>
    <row r="59" spans="1:21" ht="20.100000000000001" customHeight="1" x14ac:dyDescent="0.2">
      <c r="A59" s="99"/>
      <c r="B59" s="332"/>
      <c r="C59" s="28" t="s">
        <v>233</v>
      </c>
      <c r="D59" s="293" t="s">
        <v>216</v>
      </c>
      <c r="E59" s="242">
        <v>3699028.6</v>
      </c>
      <c r="F59" s="216">
        <v>4118.1499999999996</v>
      </c>
      <c r="G59" s="216">
        <v>0</v>
      </c>
      <c r="H59" s="216">
        <v>6608.83</v>
      </c>
      <c r="I59" s="216">
        <v>70790.48</v>
      </c>
      <c r="J59" s="216">
        <v>341.55</v>
      </c>
      <c r="K59" s="216">
        <v>207.54</v>
      </c>
      <c r="L59" s="216">
        <v>65.72</v>
      </c>
      <c r="M59" s="216">
        <v>6263.53</v>
      </c>
      <c r="N59" s="216">
        <v>1419.93</v>
      </c>
      <c r="O59" s="216">
        <v>583.37</v>
      </c>
      <c r="P59" s="216">
        <v>23527.45</v>
      </c>
      <c r="Q59" s="216">
        <v>0</v>
      </c>
      <c r="R59" s="217">
        <f t="shared" si="7"/>
        <v>3812955.1500000004</v>
      </c>
      <c r="U59" s="366"/>
    </row>
    <row r="60" spans="1:21" ht="20.100000000000001" customHeight="1" thickBot="1" x14ac:dyDescent="0.3">
      <c r="A60" s="333"/>
      <c r="B60" s="334" t="s">
        <v>110</v>
      </c>
      <c r="C60" s="112"/>
      <c r="D60" s="295" t="s">
        <v>113</v>
      </c>
      <c r="E60" s="335">
        <v>40257.599999999999</v>
      </c>
      <c r="F60" s="247">
        <v>2780.05</v>
      </c>
      <c r="G60" s="247">
        <v>0</v>
      </c>
      <c r="H60" s="247">
        <v>372.43</v>
      </c>
      <c r="I60" s="247">
        <v>33633.15</v>
      </c>
      <c r="J60" s="247">
        <v>6364.79</v>
      </c>
      <c r="K60" s="247">
        <v>236.45</v>
      </c>
      <c r="L60" s="247">
        <v>1245.5899999999999</v>
      </c>
      <c r="M60" s="247">
        <v>8109.79</v>
      </c>
      <c r="N60" s="247">
        <v>16.5</v>
      </c>
      <c r="O60" s="247">
        <v>6.78</v>
      </c>
      <c r="P60" s="247">
        <v>273.43</v>
      </c>
      <c r="Q60" s="247">
        <v>0</v>
      </c>
      <c r="R60" s="336">
        <f t="shared" si="7"/>
        <v>93296.559999999983</v>
      </c>
      <c r="U60" s="366"/>
    </row>
    <row r="61" spans="1:21" ht="23.25" customHeight="1" x14ac:dyDescent="0.2">
      <c r="A61" s="87" t="s">
        <v>114</v>
      </c>
      <c r="B61" s="89"/>
      <c r="C61" s="89"/>
      <c r="D61" s="63" t="s">
        <v>41</v>
      </c>
      <c r="E61" s="337">
        <f>+E62+E68+E74</f>
        <v>43474531.300000004</v>
      </c>
      <c r="F61" s="233">
        <f t="shared" ref="F61:Q61" si="15">+F62+F68+F74</f>
        <v>1755638.96</v>
      </c>
      <c r="G61" s="233">
        <f t="shared" si="15"/>
        <v>0</v>
      </c>
      <c r="H61" s="233">
        <f t="shared" si="15"/>
        <v>1619665.31</v>
      </c>
      <c r="I61" s="233">
        <f t="shared" si="15"/>
        <v>9439176.6600000001</v>
      </c>
      <c r="J61" s="233">
        <f t="shared" si="15"/>
        <v>649188.27</v>
      </c>
      <c r="K61" s="233">
        <f t="shared" si="15"/>
        <v>52105.880000000005</v>
      </c>
      <c r="L61" s="233">
        <f t="shared" si="15"/>
        <v>91613.12999999999</v>
      </c>
      <c r="M61" s="233">
        <f t="shared" si="15"/>
        <v>1410924.49</v>
      </c>
      <c r="N61" s="233">
        <f t="shared" si="15"/>
        <v>17343.02</v>
      </c>
      <c r="O61" s="233">
        <f t="shared" si="15"/>
        <v>7125.27</v>
      </c>
      <c r="P61" s="233">
        <f t="shared" si="15"/>
        <v>288630.84000000003</v>
      </c>
      <c r="Q61" s="233">
        <f t="shared" si="15"/>
        <v>0</v>
      </c>
      <c r="R61" s="241">
        <f t="shared" si="7"/>
        <v>58805943.130000025</v>
      </c>
      <c r="U61" s="366"/>
    </row>
    <row r="62" spans="1:21" ht="27.75" customHeight="1" x14ac:dyDescent="0.2">
      <c r="A62" s="96"/>
      <c r="B62" s="146" t="s">
        <v>115</v>
      </c>
      <c r="C62" s="91"/>
      <c r="D62" s="73" t="s">
        <v>116</v>
      </c>
      <c r="E62" s="242">
        <f>+SUM(E63:E67)</f>
        <v>31911234.880000003</v>
      </c>
      <c r="F62" s="216">
        <f t="shared" ref="F62:Q62" si="16">+SUM(F63:F67)</f>
        <v>1389214.37</v>
      </c>
      <c r="G62" s="216">
        <f t="shared" si="16"/>
        <v>0</v>
      </c>
      <c r="H62" s="216">
        <f t="shared" si="16"/>
        <v>1595970.3900000001</v>
      </c>
      <c r="I62" s="216">
        <f t="shared" si="16"/>
        <v>8801765.3300000001</v>
      </c>
      <c r="J62" s="216">
        <f t="shared" si="16"/>
        <v>602565.66</v>
      </c>
      <c r="K62" s="216">
        <f t="shared" si="16"/>
        <v>49698.630000000005</v>
      </c>
      <c r="L62" s="216">
        <f t="shared" si="16"/>
        <v>74873.03</v>
      </c>
      <c r="M62" s="216">
        <f t="shared" si="16"/>
        <v>1279235.01</v>
      </c>
      <c r="N62" s="216">
        <f t="shared" si="16"/>
        <v>12768.7</v>
      </c>
      <c r="O62" s="216">
        <f t="shared" si="16"/>
        <v>5245.9400000000005</v>
      </c>
      <c r="P62" s="216">
        <f t="shared" si="16"/>
        <v>212836.96000000002</v>
      </c>
      <c r="Q62" s="216">
        <f t="shared" si="16"/>
        <v>0</v>
      </c>
      <c r="R62" s="217">
        <f t="shared" si="7"/>
        <v>45935408.899999999</v>
      </c>
      <c r="U62" s="366"/>
    </row>
    <row r="63" spans="1:21" ht="30.75" customHeight="1" x14ac:dyDescent="0.2">
      <c r="A63" s="28"/>
      <c r="B63" s="28"/>
      <c r="C63" s="28" t="s">
        <v>117</v>
      </c>
      <c r="D63" s="68" t="s">
        <v>118</v>
      </c>
      <c r="E63" s="242">
        <v>3050618.69</v>
      </c>
      <c r="F63" s="216">
        <v>124841.84</v>
      </c>
      <c r="G63" s="216">
        <v>0</v>
      </c>
      <c r="H63" s="216">
        <v>9991.92</v>
      </c>
      <c r="I63" s="216">
        <v>1923189.56</v>
      </c>
      <c r="J63" s="216">
        <v>105507.25</v>
      </c>
      <c r="K63" s="216">
        <v>9031.41</v>
      </c>
      <c r="L63" s="216">
        <v>11179.43</v>
      </c>
      <c r="M63" s="216">
        <v>251623.66</v>
      </c>
      <c r="N63" s="216">
        <v>1217.5999999999999</v>
      </c>
      <c r="O63" s="216">
        <v>500.24</v>
      </c>
      <c r="P63" s="216">
        <v>20174.86</v>
      </c>
      <c r="Q63" s="216">
        <v>0</v>
      </c>
      <c r="R63" s="217">
        <f t="shared" si="7"/>
        <v>5507876.46</v>
      </c>
      <c r="U63" s="366"/>
    </row>
    <row r="64" spans="1:21" ht="27.75" customHeight="1" x14ac:dyDescent="0.2">
      <c r="A64" s="28"/>
      <c r="B64" s="28"/>
      <c r="C64" s="28" t="s">
        <v>119</v>
      </c>
      <c r="D64" s="68" t="s">
        <v>209</v>
      </c>
      <c r="E64" s="294">
        <v>1671022.21</v>
      </c>
      <c r="F64" s="213">
        <v>134787.68</v>
      </c>
      <c r="G64" s="213">
        <v>0</v>
      </c>
      <c r="H64" s="213">
        <v>1262988.08</v>
      </c>
      <c r="I64" s="213">
        <v>1474412.26</v>
      </c>
      <c r="J64" s="213">
        <v>139747.16</v>
      </c>
      <c r="K64" s="213">
        <v>6242.22</v>
      </c>
      <c r="L64" s="213">
        <v>9405.86</v>
      </c>
      <c r="M64" s="213">
        <v>300494.73</v>
      </c>
      <c r="N64" s="213">
        <v>692.42</v>
      </c>
      <c r="O64" s="213">
        <v>284.48</v>
      </c>
      <c r="P64" s="213">
        <v>11472.97</v>
      </c>
      <c r="Q64" s="213">
        <v>0</v>
      </c>
      <c r="R64" s="215">
        <f t="shared" si="7"/>
        <v>5011550.0699999994</v>
      </c>
      <c r="U64" s="366"/>
    </row>
    <row r="65" spans="1:21" ht="27.75" customHeight="1" x14ac:dyDescent="0.2">
      <c r="A65" s="28"/>
      <c r="B65" s="28"/>
      <c r="C65" s="28" t="s">
        <v>120</v>
      </c>
      <c r="D65" s="68" t="s">
        <v>207</v>
      </c>
      <c r="E65" s="242">
        <v>27189593.98</v>
      </c>
      <c r="F65" s="216">
        <v>1129584.8500000001</v>
      </c>
      <c r="G65" s="216">
        <v>0</v>
      </c>
      <c r="H65" s="216">
        <v>322990.39</v>
      </c>
      <c r="I65" s="216">
        <v>5404163.4500000002</v>
      </c>
      <c r="J65" s="216">
        <v>357311.25</v>
      </c>
      <c r="K65" s="216">
        <v>34424.97</v>
      </c>
      <c r="L65" s="216">
        <v>54287.74</v>
      </c>
      <c r="M65" s="216">
        <v>727116.39</v>
      </c>
      <c r="N65" s="216">
        <v>10858.68</v>
      </c>
      <c r="O65" s="216">
        <v>4461.22</v>
      </c>
      <c r="P65" s="216">
        <v>181189.13</v>
      </c>
      <c r="Q65" s="216">
        <v>0</v>
      </c>
      <c r="R65" s="217">
        <f t="shared" si="7"/>
        <v>35415982.050000004</v>
      </c>
      <c r="U65" s="366"/>
    </row>
    <row r="66" spans="1:21" ht="30.75" customHeight="1" x14ac:dyDescent="0.2">
      <c r="A66" s="28"/>
      <c r="B66" s="28"/>
      <c r="C66" s="28" t="s">
        <v>121</v>
      </c>
      <c r="D66" s="68" t="s">
        <v>123</v>
      </c>
      <c r="E66" s="242">
        <v>0</v>
      </c>
      <c r="F66" s="216">
        <v>0</v>
      </c>
      <c r="G66" s="216">
        <v>0</v>
      </c>
      <c r="H66" s="216">
        <v>0</v>
      </c>
      <c r="I66" s="216">
        <v>0.06</v>
      </c>
      <c r="J66" s="216">
        <v>0</v>
      </c>
      <c r="K66" s="216">
        <v>0.03</v>
      </c>
      <c r="L66" s="216">
        <v>0</v>
      </c>
      <c r="M66" s="216">
        <v>0.23</v>
      </c>
      <c r="N66" s="216">
        <v>0</v>
      </c>
      <c r="O66" s="216">
        <v>0</v>
      </c>
      <c r="P66" s="216">
        <v>0</v>
      </c>
      <c r="Q66" s="216">
        <v>0</v>
      </c>
      <c r="R66" s="217">
        <f t="shared" si="7"/>
        <v>0.32</v>
      </c>
      <c r="U66" s="366"/>
    </row>
    <row r="67" spans="1:21" ht="30.75" customHeight="1" x14ac:dyDescent="0.2">
      <c r="A67" s="28"/>
      <c r="B67" s="28"/>
      <c r="C67" s="28" t="s">
        <v>122</v>
      </c>
      <c r="D67" s="68" t="s">
        <v>205</v>
      </c>
      <c r="E67" s="242">
        <v>0</v>
      </c>
      <c r="F67" s="216">
        <v>0</v>
      </c>
      <c r="G67" s="216">
        <v>0</v>
      </c>
      <c r="H67" s="216">
        <v>0</v>
      </c>
      <c r="I67" s="216">
        <v>0</v>
      </c>
      <c r="J67" s="216">
        <v>0</v>
      </c>
      <c r="K67" s="216">
        <v>0</v>
      </c>
      <c r="L67" s="216">
        <v>0</v>
      </c>
      <c r="M67" s="216">
        <v>0</v>
      </c>
      <c r="N67" s="216">
        <v>0</v>
      </c>
      <c r="O67" s="216">
        <v>0</v>
      </c>
      <c r="P67" s="216">
        <v>0</v>
      </c>
      <c r="Q67" s="216">
        <v>0</v>
      </c>
      <c r="R67" s="217">
        <f t="shared" si="7"/>
        <v>0</v>
      </c>
      <c r="U67" s="366"/>
    </row>
    <row r="68" spans="1:21" ht="24" customHeight="1" x14ac:dyDescent="0.2">
      <c r="A68" s="96"/>
      <c r="B68" s="146" t="s">
        <v>124</v>
      </c>
      <c r="C68" s="91"/>
      <c r="D68" s="73" t="s">
        <v>125</v>
      </c>
      <c r="E68" s="242">
        <f>+SUM(E69:E73)</f>
        <v>11563296.42</v>
      </c>
      <c r="F68" s="216">
        <f t="shared" ref="F68:Q68" si="17">+SUM(F69:F73)</f>
        <v>366424.58999999997</v>
      </c>
      <c r="G68" s="216">
        <f t="shared" si="17"/>
        <v>0</v>
      </c>
      <c r="H68" s="216">
        <f t="shared" si="17"/>
        <v>23671.54</v>
      </c>
      <c r="I68" s="216">
        <f t="shared" si="17"/>
        <v>634816.81000000006</v>
      </c>
      <c r="J68" s="216">
        <f t="shared" si="17"/>
        <v>46407.89</v>
      </c>
      <c r="K68" s="216">
        <f t="shared" si="17"/>
        <v>2406.2600000000002</v>
      </c>
      <c r="L68" s="216">
        <f t="shared" si="17"/>
        <v>16664.62</v>
      </c>
      <c r="M68" s="216">
        <f t="shared" si="17"/>
        <v>124171.72</v>
      </c>
      <c r="N68" s="216">
        <f t="shared" si="17"/>
        <v>4574.32</v>
      </c>
      <c r="O68" s="216">
        <f t="shared" si="17"/>
        <v>1879.33</v>
      </c>
      <c r="P68" s="216">
        <f t="shared" si="17"/>
        <v>75793.88</v>
      </c>
      <c r="Q68" s="216">
        <f t="shared" si="17"/>
        <v>0</v>
      </c>
      <c r="R68" s="217">
        <f t="shared" si="7"/>
        <v>12860107.380000001</v>
      </c>
      <c r="U68" s="366"/>
    </row>
    <row r="69" spans="1:21" ht="29.25" customHeight="1" x14ac:dyDescent="0.2">
      <c r="A69" s="28"/>
      <c r="B69" s="28"/>
      <c r="C69" s="28" t="s">
        <v>126</v>
      </c>
      <c r="D69" s="68" t="s">
        <v>127</v>
      </c>
      <c r="E69" s="242">
        <v>211217.28</v>
      </c>
      <c r="F69" s="216">
        <v>39567.67</v>
      </c>
      <c r="G69" s="216">
        <v>0</v>
      </c>
      <c r="H69" s="216">
        <v>493.31</v>
      </c>
      <c r="I69" s="216">
        <v>9871.77</v>
      </c>
      <c r="J69" s="216">
        <v>443.78</v>
      </c>
      <c r="K69" s="216">
        <v>68.36</v>
      </c>
      <c r="L69" s="216">
        <v>153.9</v>
      </c>
      <c r="M69" s="216">
        <v>15057.33</v>
      </c>
      <c r="N69" s="216">
        <v>96.16</v>
      </c>
      <c r="O69" s="216">
        <v>39.51</v>
      </c>
      <c r="P69" s="216">
        <v>1593.33</v>
      </c>
      <c r="Q69" s="216">
        <v>0</v>
      </c>
      <c r="R69" s="217">
        <f t="shared" si="7"/>
        <v>278602.39999999997</v>
      </c>
      <c r="U69" s="366"/>
    </row>
    <row r="70" spans="1:21" ht="31.5" customHeight="1" x14ac:dyDescent="0.2">
      <c r="A70" s="28"/>
      <c r="B70" s="28"/>
      <c r="C70" s="28" t="s">
        <v>128</v>
      </c>
      <c r="D70" s="68" t="s">
        <v>210</v>
      </c>
      <c r="E70" s="242">
        <v>0</v>
      </c>
      <c r="F70" s="216">
        <v>0</v>
      </c>
      <c r="G70" s="216">
        <v>0</v>
      </c>
      <c r="H70" s="216">
        <v>264.89</v>
      </c>
      <c r="I70" s="216">
        <v>29399.13</v>
      </c>
      <c r="J70" s="216">
        <v>6113</v>
      </c>
      <c r="K70" s="216">
        <v>192.11</v>
      </c>
      <c r="L70" s="216">
        <v>157.65</v>
      </c>
      <c r="M70" s="216">
        <v>16024.49</v>
      </c>
      <c r="N70" s="216">
        <v>0</v>
      </c>
      <c r="O70" s="216">
        <v>0</v>
      </c>
      <c r="P70" s="216">
        <v>0</v>
      </c>
      <c r="Q70" s="216">
        <v>0</v>
      </c>
      <c r="R70" s="217">
        <f t="shared" si="7"/>
        <v>52151.270000000004</v>
      </c>
      <c r="U70" s="366"/>
    </row>
    <row r="71" spans="1:21" ht="27" customHeight="1" x14ac:dyDescent="0.2">
      <c r="A71" s="28"/>
      <c r="B71" s="28"/>
      <c r="C71" s="28" t="s">
        <v>129</v>
      </c>
      <c r="D71" s="68" t="s">
        <v>208</v>
      </c>
      <c r="E71" s="242">
        <v>11352079.140000001</v>
      </c>
      <c r="F71" s="216">
        <v>326856.92</v>
      </c>
      <c r="G71" s="216">
        <v>0</v>
      </c>
      <c r="H71" s="216">
        <v>22913.34</v>
      </c>
      <c r="I71" s="216">
        <v>595545.91</v>
      </c>
      <c r="J71" s="216">
        <v>39851.11</v>
      </c>
      <c r="K71" s="216">
        <v>2145.79</v>
      </c>
      <c r="L71" s="216">
        <v>16353.07</v>
      </c>
      <c r="M71" s="216">
        <v>93089.9</v>
      </c>
      <c r="N71" s="216">
        <v>4478.16</v>
      </c>
      <c r="O71" s="216">
        <v>1839.82</v>
      </c>
      <c r="P71" s="216">
        <v>74200.55</v>
      </c>
      <c r="Q71" s="216">
        <v>0</v>
      </c>
      <c r="R71" s="217">
        <f t="shared" si="7"/>
        <v>12529353.710000001</v>
      </c>
      <c r="U71" s="366"/>
    </row>
    <row r="72" spans="1:21" ht="30.75" customHeight="1" x14ac:dyDescent="0.2">
      <c r="A72" s="28"/>
      <c r="B72" s="28"/>
      <c r="C72" s="28" t="s">
        <v>130</v>
      </c>
      <c r="D72" s="68" t="s">
        <v>132</v>
      </c>
      <c r="E72" s="242">
        <v>0</v>
      </c>
      <c r="F72" s="216">
        <v>0</v>
      </c>
      <c r="G72" s="216">
        <v>0</v>
      </c>
      <c r="H72" s="216">
        <v>0</v>
      </c>
      <c r="I72" s="216">
        <v>0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16">
        <v>0</v>
      </c>
      <c r="Q72" s="216">
        <v>0</v>
      </c>
      <c r="R72" s="217">
        <f t="shared" si="7"/>
        <v>0</v>
      </c>
      <c r="U72" s="366"/>
    </row>
    <row r="73" spans="1:21" ht="30.75" customHeight="1" x14ac:dyDescent="0.2">
      <c r="A73" s="28"/>
      <c r="B73" s="28"/>
      <c r="C73" s="28" t="s">
        <v>131</v>
      </c>
      <c r="D73" s="68" t="s">
        <v>206</v>
      </c>
      <c r="E73" s="242">
        <v>0</v>
      </c>
      <c r="F73" s="216">
        <v>0</v>
      </c>
      <c r="G73" s="216">
        <v>0</v>
      </c>
      <c r="H73" s="216">
        <v>0</v>
      </c>
      <c r="I73" s="216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16">
        <v>0</v>
      </c>
      <c r="Q73" s="216">
        <v>0</v>
      </c>
      <c r="R73" s="217">
        <f t="shared" si="7"/>
        <v>0</v>
      </c>
      <c r="U73" s="366"/>
    </row>
    <row r="74" spans="1:21" ht="27.75" customHeight="1" thickBot="1" x14ac:dyDescent="0.25">
      <c r="A74" s="327"/>
      <c r="B74" s="328" t="s">
        <v>234</v>
      </c>
      <c r="C74" s="327"/>
      <c r="D74" s="330" t="s">
        <v>235</v>
      </c>
      <c r="E74" s="335">
        <v>0</v>
      </c>
      <c r="F74" s="247">
        <v>0</v>
      </c>
      <c r="G74" s="247">
        <v>0</v>
      </c>
      <c r="H74" s="247">
        <v>23.38</v>
      </c>
      <c r="I74" s="247">
        <v>2594.52</v>
      </c>
      <c r="J74" s="247">
        <v>214.72</v>
      </c>
      <c r="K74" s="247">
        <v>0.99</v>
      </c>
      <c r="L74" s="247">
        <v>75.48</v>
      </c>
      <c r="M74" s="247">
        <v>7517.76</v>
      </c>
      <c r="N74" s="247">
        <v>0</v>
      </c>
      <c r="O74" s="247">
        <v>0</v>
      </c>
      <c r="P74" s="247">
        <v>0</v>
      </c>
      <c r="Q74" s="247">
        <v>0</v>
      </c>
      <c r="R74" s="336">
        <f t="shared" si="7"/>
        <v>10426.85</v>
      </c>
      <c r="U74" s="366"/>
    </row>
    <row r="75" spans="1:21" ht="20.100000000000001" customHeight="1" x14ac:dyDescent="0.2">
      <c r="A75" s="87" t="s">
        <v>133</v>
      </c>
      <c r="B75" s="89"/>
      <c r="C75" s="89"/>
      <c r="D75" s="63" t="s">
        <v>211</v>
      </c>
      <c r="E75" s="337">
        <f>+E76+E79+E80+E81+E82+E83</f>
        <v>4149841.9599999995</v>
      </c>
      <c r="F75" s="233">
        <f t="shared" ref="F75:Q75" si="18">+F76+F79+F80+F81+F82+F83</f>
        <v>225211.17</v>
      </c>
      <c r="G75" s="233">
        <f t="shared" si="18"/>
        <v>0</v>
      </c>
      <c r="H75" s="233">
        <f t="shared" si="18"/>
        <v>25610</v>
      </c>
      <c r="I75" s="233">
        <f t="shared" si="18"/>
        <v>1576068.6800000002</v>
      </c>
      <c r="J75" s="233">
        <f t="shared" si="18"/>
        <v>289108.62</v>
      </c>
      <c r="K75" s="233">
        <f t="shared" si="18"/>
        <v>14197.33</v>
      </c>
      <c r="L75" s="233">
        <f t="shared" si="18"/>
        <v>43463.19</v>
      </c>
      <c r="M75" s="233">
        <f t="shared" si="18"/>
        <v>558489.53</v>
      </c>
      <c r="N75" s="233">
        <f t="shared" si="18"/>
        <v>1677.5699999999997</v>
      </c>
      <c r="O75" s="233">
        <f t="shared" si="18"/>
        <v>689.21</v>
      </c>
      <c r="P75" s="233">
        <f t="shared" si="18"/>
        <v>27880.39</v>
      </c>
      <c r="Q75" s="233">
        <f t="shared" si="18"/>
        <v>0</v>
      </c>
      <c r="R75" s="234">
        <f t="shared" si="7"/>
        <v>6912237.6500000013</v>
      </c>
      <c r="U75" s="366"/>
    </row>
    <row r="76" spans="1:21" ht="27.75" customHeight="1" x14ac:dyDescent="0.2">
      <c r="A76" s="96"/>
      <c r="B76" s="146" t="s">
        <v>134</v>
      </c>
      <c r="C76" s="91"/>
      <c r="D76" s="73" t="s">
        <v>135</v>
      </c>
      <c r="E76" s="242">
        <f>+E77+E78</f>
        <v>3946453.2399999998</v>
      </c>
      <c r="F76" s="216">
        <f t="shared" ref="F76:Q76" si="19">+F77+F78</f>
        <v>88276.95</v>
      </c>
      <c r="G76" s="216">
        <f t="shared" si="19"/>
        <v>0</v>
      </c>
      <c r="H76" s="216">
        <f t="shared" si="19"/>
        <v>12942.039999999999</v>
      </c>
      <c r="I76" s="216">
        <f t="shared" si="19"/>
        <v>714356.57</v>
      </c>
      <c r="J76" s="216">
        <f t="shared" si="19"/>
        <v>131000.45999999999</v>
      </c>
      <c r="K76" s="216">
        <f t="shared" si="19"/>
        <v>5445.0899999999992</v>
      </c>
      <c r="L76" s="216">
        <f t="shared" si="19"/>
        <v>19194.38</v>
      </c>
      <c r="M76" s="216">
        <f t="shared" si="19"/>
        <v>99280.74</v>
      </c>
      <c r="N76" s="216">
        <f t="shared" si="19"/>
        <v>1547.07</v>
      </c>
      <c r="O76" s="216">
        <f t="shared" si="19"/>
        <v>635.6</v>
      </c>
      <c r="P76" s="216">
        <f t="shared" si="19"/>
        <v>25634.12</v>
      </c>
      <c r="Q76" s="216">
        <f t="shared" si="19"/>
        <v>0</v>
      </c>
      <c r="R76" s="214">
        <f t="shared" si="7"/>
        <v>5044766.26</v>
      </c>
      <c r="U76" s="366"/>
    </row>
    <row r="77" spans="1:21" ht="20.100000000000001" customHeight="1" x14ac:dyDescent="0.2">
      <c r="A77" s="28"/>
      <c r="B77" s="28"/>
      <c r="C77" s="28" t="s">
        <v>136</v>
      </c>
      <c r="D77" s="68" t="s">
        <v>31</v>
      </c>
      <c r="E77" s="242">
        <v>3922446.98</v>
      </c>
      <c r="F77" s="216">
        <v>86884.08</v>
      </c>
      <c r="G77" s="216">
        <v>0</v>
      </c>
      <c r="H77" s="216">
        <v>12590.23</v>
      </c>
      <c r="I77" s="216">
        <v>679855.11</v>
      </c>
      <c r="J77" s="216">
        <v>123531.54</v>
      </c>
      <c r="K77" s="216">
        <v>4961.1899999999996</v>
      </c>
      <c r="L77" s="216">
        <v>18737.97</v>
      </c>
      <c r="M77" s="216">
        <v>94827.32</v>
      </c>
      <c r="N77" s="216">
        <v>1537.33</v>
      </c>
      <c r="O77" s="216">
        <v>631.6</v>
      </c>
      <c r="P77" s="216">
        <v>25472.75</v>
      </c>
      <c r="Q77" s="216">
        <v>0</v>
      </c>
      <c r="R77" s="214">
        <f t="shared" si="7"/>
        <v>4971476.1000000006</v>
      </c>
      <c r="U77" s="366"/>
    </row>
    <row r="78" spans="1:21" ht="20.100000000000001" customHeight="1" x14ac:dyDescent="0.2">
      <c r="A78" s="28"/>
      <c r="B78" s="28"/>
      <c r="C78" s="28" t="s">
        <v>137</v>
      </c>
      <c r="D78" s="68" t="s">
        <v>138</v>
      </c>
      <c r="E78" s="242">
        <v>24006.26</v>
      </c>
      <c r="F78" s="216">
        <v>1392.87</v>
      </c>
      <c r="G78" s="216">
        <v>0</v>
      </c>
      <c r="H78" s="216">
        <v>351.81</v>
      </c>
      <c r="I78" s="216">
        <v>34501.46</v>
      </c>
      <c r="J78" s="216">
        <v>7468.92</v>
      </c>
      <c r="K78" s="216">
        <v>483.9</v>
      </c>
      <c r="L78" s="216">
        <v>456.41</v>
      </c>
      <c r="M78" s="216">
        <v>4453.42</v>
      </c>
      <c r="N78" s="216">
        <v>9.74</v>
      </c>
      <c r="O78" s="216">
        <v>4</v>
      </c>
      <c r="P78" s="216">
        <v>161.37</v>
      </c>
      <c r="Q78" s="216">
        <v>0</v>
      </c>
      <c r="R78" s="214">
        <f t="shared" si="7"/>
        <v>73290.159999999989</v>
      </c>
      <c r="U78" s="366"/>
    </row>
    <row r="79" spans="1:21" ht="30.75" customHeight="1" x14ac:dyDescent="0.2">
      <c r="A79" s="28"/>
      <c r="B79" s="146" t="s">
        <v>139</v>
      </c>
      <c r="C79" s="28"/>
      <c r="D79" s="73" t="s">
        <v>140</v>
      </c>
      <c r="E79" s="242">
        <v>90797.98</v>
      </c>
      <c r="F79" s="216">
        <v>49369.02</v>
      </c>
      <c r="G79" s="216">
        <v>0</v>
      </c>
      <c r="H79" s="216">
        <v>2549.12</v>
      </c>
      <c r="I79" s="216">
        <v>257835.17</v>
      </c>
      <c r="J79" s="216">
        <v>51161.69</v>
      </c>
      <c r="K79" s="216">
        <v>1720.87</v>
      </c>
      <c r="L79" s="216">
        <v>8421.5300000000007</v>
      </c>
      <c r="M79" s="216">
        <v>49005.98</v>
      </c>
      <c r="N79" s="216">
        <v>53.75</v>
      </c>
      <c r="O79" s="216">
        <v>22.08</v>
      </c>
      <c r="P79" s="216">
        <v>890.53</v>
      </c>
      <c r="Q79" s="216">
        <v>0</v>
      </c>
      <c r="R79" s="214">
        <f t="shared" si="7"/>
        <v>511827.72000000009</v>
      </c>
      <c r="U79" s="366"/>
    </row>
    <row r="80" spans="1:21" ht="26.25" customHeight="1" x14ac:dyDescent="0.2">
      <c r="A80" s="90"/>
      <c r="B80" s="146" t="s">
        <v>141</v>
      </c>
      <c r="C80" s="91"/>
      <c r="D80" s="73" t="s">
        <v>142</v>
      </c>
      <c r="E80" s="242">
        <v>3472.82</v>
      </c>
      <c r="F80" s="216">
        <v>19640.689999999999</v>
      </c>
      <c r="G80" s="216">
        <v>0</v>
      </c>
      <c r="H80" s="216">
        <v>1540.53</v>
      </c>
      <c r="I80" s="216">
        <v>166842.79</v>
      </c>
      <c r="J80" s="216">
        <v>34334.89</v>
      </c>
      <c r="K80" s="216">
        <v>2729.7</v>
      </c>
      <c r="L80" s="216">
        <v>1682.33</v>
      </c>
      <c r="M80" s="216">
        <v>80647.14</v>
      </c>
      <c r="N80" s="216">
        <v>8.86</v>
      </c>
      <c r="O80" s="216">
        <v>3.64</v>
      </c>
      <c r="P80" s="216">
        <v>146.85</v>
      </c>
      <c r="Q80" s="216">
        <v>0</v>
      </c>
      <c r="R80" s="214">
        <f t="shared" si="7"/>
        <v>311050.23999999999</v>
      </c>
      <c r="U80" s="366"/>
    </row>
    <row r="81" spans="1:21" ht="29.25" customHeight="1" x14ac:dyDescent="0.2">
      <c r="A81" s="90"/>
      <c r="B81" s="146" t="s">
        <v>143</v>
      </c>
      <c r="C81" s="91"/>
      <c r="D81" s="73" t="s">
        <v>144</v>
      </c>
      <c r="E81" s="242">
        <v>801.03</v>
      </c>
      <c r="F81" s="216">
        <v>7889.88</v>
      </c>
      <c r="G81" s="216">
        <v>0</v>
      </c>
      <c r="H81" s="216">
        <v>1708.85</v>
      </c>
      <c r="I81" s="216">
        <v>188104.55</v>
      </c>
      <c r="J81" s="216">
        <v>31115.69</v>
      </c>
      <c r="K81" s="216">
        <v>2717.08</v>
      </c>
      <c r="L81" s="216">
        <v>4219.4799999999996</v>
      </c>
      <c r="M81" s="216">
        <v>218699.6</v>
      </c>
      <c r="N81" s="216">
        <v>3.33</v>
      </c>
      <c r="O81" s="216">
        <v>1.37</v>
      </c>
      <c r="P81" s="216">
        <v>55.22</v>
      </c>
      <c r="Q81" s="216">
        <v>0</v>
      </c>
      <c r="R81" s="214">
        <f t="shared" si="7"/>
        <v>455316.08</v>
      </c>
      <c r="U81" s="366"/>
    </row>
    <row r="82" spans="1:21" ht="27.75" customHeight="1" x14ac:dyDescent="0.2">
      <c r="A82" s="90"/>
      <c r="B82" s="146" t="s">
        <v>145</v>
      </c>
      <c r="C82" s="91"/>
      <c r="D82" s="73" t="s">
        <v>146</v>
      </c>
      <c r="E82" s="242">
        <v>18840.75</v>
      </c>
      <c r="F82" s="216">
        <v>18597.34</v>
      </c>
      <c r="G82" s="216">
        <v>0</v>
      </c>
      <c r="H82" s="216">
        <v>67.72</v>
      </c>
      <c r="I82" s="216">
        <v>816</v>
      </c>
      <c r="J82" s="216">
        <v>6.65</v>
      </c>
      <c r="K82" s="216">
        <v>46.75</v>
      </c>
      <c r="L82" s="216">
        <v>3.24</v>
      </c>
      <c r="M82" s="216">
        <v>442.44</v>
      </c>
      <c r="N82" s="216">
        <v>14.36</v>
      </c>
      <c r="O82" s="216">
        <v>5.9</v>
      </c>
      <c r="P82" s="216">
        <v>237.86</v>
      </c>
      <c r="Q82" s="216">
        <v>0</v>
      </c>
      <c r="R82" s="214">
        <f t="shared" si="7"/>
        <v>39079.01</v>
      </c>
      <c r="U82" s="366"/>
    </row>
    <row r="83" spans="1:21" ht="30" customHeight="1" thickBot="1" x14ac:dyDescent="0.25">
      <c r="A83" s="338"/>
      <c r="B83" s="328" t="s">
        <v>147</v>
      </c>
      <c r="C83" s="329"/>
      <c r="D83" s="330" t="s">
        <v>148</v>
      </c>
      <c r="E83" s="335">
        <v>89476.14</v>
      </c>
      <c r="F83" s="247">
        <v>41437.29</v>
      </c>
      <c r="G83" s="247">
        <v>0</v>
      </c>
      <c r="H83" s="247">
        <v>6801.74</v>
      </c>
      <c r="I83" s="247">
        <v>248113.6</v>
      </c>
      <c r="J83" s="247">
        <v>41489.24</v>
      </c>
      <c r="K83" s="247">
        <v>1537.84</v>
      </c>
      <c r="L83" s="247">
        <v>9942.23</v>
      </c>
      <c r="M83" s="247">
        <v>110413.63</v>
      </c>
      <c r="N83" s="247">
        <v>50.2</v>
      </c>
      <c r="O83" s="247">
        <v>20.62</v>
      </c>
      <c r="P83" s="247">
        <v>915.81</v>
      </c>
      <c r="Q83" s="247">
        <v>0</v>
      </c>
      <c r="R83" s="248">
        <f t="shared" si="7"/>
        <v>550198.34</v>
      </c>
      <c r="U83" s="366"/>
    </row>
    <row r="84" spans="1:21" ht="20.100000000000001" customHeight="1" x14ac:dyDescent="0.2">
      <c r="A84" s="87" t="s">
        <v>149</v>
      </c>
      <c r="B84" s="89"/>
      <c r="C84" s="89"/>
      <c r="D84" s="63" t="s">
        <v>212</v>
      </c>
      <c r="E84" s="240">
        <f>+E85+E86+E87+E88+E89</f>
        <v>22829.77</v>
      </c>
      <c r="F84" s="240">
        <f t="shared" ref="F84:Q84" si="20">+F85+F86+F87+F88+F89</f>
        <v>82774.84</v>
      </c>
      <c r="G84" s="240">
        <f t="shared" si="20"/>
        <v>0</v>
      </c>
      <c r="H84" s="240">
        <f t="shared" si="20"/>
        <v>3830.01</v>
      </c>
      <c r="I84" s="240">
        <f t="shared" si="20"/>
        <v>406182.24</v>
      </c>
      <c r="J84" s="240">
        <f t="shared" si="20"/>
        <v>67120.78</v>
      </c>
      <c r="K84" s="240">
        <f t="shared" si="20"/>
        <v>343.58</v>
      </c>
      <c r="L84" s="240">
        <f t="shared" si="20"/>
        <v>32166.870000000003</v>
      </c>
      <c r="M84" s="240">
        <f t="shared" si="20"/>
        <v>34956.620000000003</v>
      </c>
      <c r="N84" s="240">
        <f t="shared" si="20"/>
        <v>40.49</v>
      </c>
      <c r="O84" s="240">
        <f t="shared" si="20"/>
        <v>16.63</v>
      </c>
      <c r="P84" s="240">
        <f t="shared" si="20"/>
        <v>670.93999999999994</v>
      </c>
      <c r="Q84" s="240">
        <f t="shared" si="20"/>
        <v>0</v>
      </c>
      <c r="R84" s="234">
        <f t="shared" si="7"/>
        <v>650932.7699999999</v>
      </c>
      <c r="U84" s="366"/>
    </row>
    <row r="85" spans="1:21" ht="24" customHeight="1" x14ac:dyDescent="0.2">
      <c r="A85" s="90"/>
      <c r="B85" s="146" t="s">
        <v>150</v>
      </c>
      <c r="C85" s="91"/>
      <c r="D85" s="73" t="s">
        <v>151</v>
      </c>
      <c r="E85" s="236">
        <v>13335.96</v>
      </c>
      <c r="F85" s="237">
        <v>32843.94</v>
      </c>
      <c r="G85" s="216">
        <v>0</v>
      </c>
      <c r="H85" s="216">
        <v>2089.0300000000002</v>
      </c>
      <c r="I85" s="216">
        <v>223590.51</v>
      </c>
      <c r="J85" s="237">
        <v>41390.480000000003</v>
      </c>
      <c r="K85" s="237">
        <v>333.26</v>
      </c>
      <c r="L85" s="237">
        <v>12118.61</v>
      </c>
      <c r="M85" s="216">
        <v>26378.67</v>
      </c>
      <c r="N85" s="216">
        <v>17.71</v>
      </c>
      <c r="O85" s="216">
        <v>7.27</v>
      </c>
      <c r="P85" s="216">
        <v>293.39999999999998</v>
      </c>
      <c r="Q85" s="216">
        <v>0</v>
      </c>
      <c r="R85" s="214">
        <f t="shared" si="7"/>
        <v>352398.84</v>
      </c>
      <c r="U85" s="366"/>
    </row>
    <row r="86" spans="1:21" ht="20.100000000000001" customHeight="1" x14ac:dyDescent="0.2">
      <c r="A86" s="90"/>
      <c r="B86" s="146" t="s">
        <v>152</v>
      </c>
      <c r="C86" s="91"/>
      <c r="D86" s="73" t="s">
        <v>153</v>
      </c>
      <c r="E86" s="236">
        <v>9408.18</v>
      </c>
      <c r="F86" s="237">
        <v>48001.21</v>
      </c>
      <c r="G86" s="216">
        <v>0</v>
      </c>
      <c r="H86" s="216">
        <v>1215.18</v>
      </c>
      <c r="I86" s="216">
        <v>124594.99</v>
      </c>
      <c r="J86" s="237">
        <v>16313.4</v>
      </c>
      <c r="K86" s="237">
        <v>7.75</v>
      </c>
      <c r="L86" s="237">
        <v>15260.16</v>
      </c>
      <c r="M86" s="216">
        <v>2233.9499999999998</v>
      </c>
      <c r="N86" s="216">
        <v>22.01</v>
      </c>
      <c r="O86" s="216">
        <v>9.0399999999999991</v>
      </c>
      <c r="P86" s="216">
        <v>364.74</v>
      </c>
      <c r="Q86" s="216">
        <v>0</v>
      </c>
      <c r="R86" s="214">
        <f t="shared" si="7"/>
        <v>217430.61000000002</v>
      </c>
      <c r="U86" s="366"/>
    </row>
    <row r="87" spans="1:21" ht="26.25" customHeight="1" x14ac:dyDescent="0.2">
      <c r="A87" s="90"/>
      <c r="B87" s="146" t="s">
        <v>154</v>
      </c>
      <c r="C87" s="91"/>
      <c r="D87" s="73" t="s">
        <v>155</v>
      </c>
      <c r="E87" s="236">
        <v>85.63</v>
      </c>
      <c r="F87" s="216">
        <v>1929.69</v>
      </c>
      <c r="G87" s="216">
        <v>0</v>
      </c>
      <c r="H87" s="216">
        <v>417.17</v>
      </c>
      <c r="I87" s="216">
        <v>45940.04</v>
      </c>
      <c r="J87" s="216">
        <v>8468.31</v>
      </c>
      <c r="K87" s="216">
        <v>2.5</v>
      </c>
      <c r="L87" s="216">
        <v>2540.04</v>
      </c>
      <c r="M87" s="216">
        <v>6052.77</v>
      </c>
      <c r="N87" s="216">
        <v>0.77</v>
      </c>
      <c r="O87" s="216">
        <v>0.32</v>
      </c>
      <c r="P87" s="216">
        <v>12.8</v>
      </c>
      <c r="Q87" s="216">
        <v>0</v>
      </c>
      <c r="R87" s="217">
        <f t="shared" si="7"/>
        <v>65450.039999999994</v>
      </c>
      <c r="U87" s="366"/>
    </row>
    <row r="88" spans="1:21" ht="23.25" customHeight="1" x14ac:dyDescent="0.2">
      <c r="A88" s="90"/>
      <c r="B88" s="146" t="s">
        <v>156</v>
      </c>
      <c r="C88" s="91"/>
      <c r="D88" s="73" t="s">
        <v>157</v>
      </c>
      <c r="E88" s="236">
        <v>0</v>
      </c>
      <c r="F88" s="237">
        <v>0</v>
      </c>
      <c r="G88" s="216">
        <v>0</v>
      </c>
      <c r="H88" s="216">
        <v>108.63</v>
      </c>
      <c r="I88" s="216">
        <v>12056.7</v>
      </c>
      <c r="J88" s="237">
        <v>948.59</v>
      </c>
      <c r="K88" s="237">
        <v>7.0000000000000007E-2</v>
      </c>
      <c r="L88" s="237">
        <v>2248.06</v>
      </c>
      <c r="M88" s="216">
        <v>291.23</v>
      </c>
      <c r="N88" s="216">
        <v>0</v>
      </c>
      <c r="O88" s="216">
        <v>0</v>
      </c>
      <c r="P88" s="216">
        <v>0</v>
      </c>
      <c r="Q88" s="216">
        <v>0</v>
      </c>
      <c r="R88" s="214">
        <f t="shared" si="7"/>
        <v>15653.279999999999</v>
      </c>
      <c r="U88" s="366"/>
    </row>
    <row r="89" spans="1:21" ht="26.25" customHeight="1" thickBot="1" x14ac:dyDescent="0.25">
      <c r="A89" s="338"/>
      <c r="B89" s="328" t="s">
        <v>158</v>
      </c>
      <c r="C89" s="329"/>
      <c r="D89" s="330" t="s">
        <v>159</v>
      </c>
      <c r="E89" s="339">
        <v>0</v>
      </c>
      <c r="F89" s="340">
        <v>0</v>
      </c>
      <c r="G89" s="247">
        <v>0</v>
      </c>
      <c r="H89" s="247">
        <v>0</v>
      </c>
      <c r="I89" s="247">
        <v>0</v>
      </c>
      <c r="J89" s="340">
        <v>0</v>
      </c>
      <c r="K89" s="340">
        <v>0</v>
      </c>
      <c r="L89" s="340">
        <v>0</v>
      </c>
      <c r="M89" s="247">
        <v>0</v>
      </c>
      <c r="N89" s="247">
        <v>0</v>
      </c>
      <c r="O89" s="247">
        <v>0</v>
      </c>
      <c r="P89" s="247">
        <v>0</v>
      </c>
      <c r="Q89" s="247">
        <v>0</v>
      </c>
      <c r="R89" s="248">
        <f t="shared" si="7"/>
        <v>0</v>
      </c>
      <c r="U89" s="366"/>
    </row>
    <row r="90" spans="1:21" ht="20.100000000000001" customHeight="1" x14ac:dyDescent="0.2">
      <c r="A90" s="87" t="s">
        <v>160</v>
      </c>
      <c r="B90" s="87"/>
      <c r="C90" s="87"/>
      <c r="D90" s="63" t="s">
        <v>213</v>
      </c>
      <c r="E90" s="337">
        <f>+E91+E92+E93+E94+E95+E96</f>
        <v>3037209.82</v>
      </c>
      <c r="F90" s="233">
        <f t="shared" ref="F90:Q90" si="21">+F91+F92+F93+F94+F95+F96</f>
        <v>466434.82</v>
      </c>
      <c r="G90" s="233">
        <f t="shared" si="21"/>
        <v>0</v>
      </c>
      <c r="H90" s="233">
        <f t="shared" si="21"/>
        <v>11645.210000000001</v>
      </c>
      <c r="I90" s="233">
        <f t="shared" si="21"/>
        <v>665464.84</v>
      </c>
      <c r="J90" s="233">
        <f t="shared" si="21"/>
        <v>94426.78</v>
      </c>
      <c r="K90" s="233">
        <f t="shared" si="21"/>
        <v>8980.2900000000009</v>
      </c>
      <c r="L90" s="233">
        <f t="shared" si="21"/>
        <v>45481.139999999992</v>
      </c>
      <c r="M90" s="233">
        <f t="shared" si="21"/>
        <v>210907.19999999995</v>
      </c>
      <c r="N90" s="233">
        <f t="shared" si="21"/>
        <v>1343.4299999999998</v>
      </c>
      <c r="O90" s="233">
        <f t="shared" si="21"/>
        <v>551.94000000000005</v>
      </c>
      <c r="P90" s="233">
        <f t="shared" si="21"/>
        <v>22259.94</v>
      </c>
      <c r="Q90" s="233">
        <f t="shared" si="21"/>
        <v>0</v>
      </c>
      <c r="R90" s="234">
        <f t="shared" si="7"/>
        <v>4564705.41</v>
      </c>
      <c r="U90" s="366"/>
    </row>
    <row r="91" spans="1:21" ht="20.100000000000001" customHeight="1" x14ac:dyDescent="0.2">
      <c r="A91" s="91"/>
      <c r="B91" s="146" t="s">
        <v>161</v>
      </c>
      <c r="C91" s="91"/>
      <c r="D91" s="73" t="s">
        <v>163</v>
      </c>
      <c r="E91" s="242">
        <v>17489.689999999999</v>
      </c>
      <c r="F91" s="216">
        <v>96533.29</v>
      </c>
      <c r="G91" s="216">
        <v>0</v>
      </c>
      <c r="H91" s="216">
        <v>3186.82</v>
      </c>
      <c r="I91" s="216">
        <v>333290.40999999997</v>
      </c>
      <c r="J91" s="216">
        <v>58110.76</v>
      </c>
      <c r="K91" s="216">
        <v>3432.17</v>
      </c>
      <c r="L91" s="216">
        <v>18985.150000000001</v>
      </c>
      <c r="M91" s="216">
        <v>95571.93</v>
      </c>
      <c r="N91" s="216">
        <v>43.72</v>
      </c>
      <c r="O91" s="216">
        <v>17.96</v>
      </c>
      <c r="P91" s="216">
        <v>724.43</v>
      </c>
      <c r="Q91" s="216">
        <v>0</v>
      </c>
      <c r="R91" s="214">
        <f t="shared" si="7"/>
        <v>627386.32999999996</v>
      </c>
      <c r="U91" s="366"/>
    </row>
    <row r="92" spans="1:21" ht="20.100000000000001" customHeight="1" x14ac:dyDescent="0.2">
      <c r="A92" s="91"/>
      <c r="B92" s="146" t="s">
        <v>162</v>
      </c>
      <c r="C92" s="91"/>
      <c r="D92" s="73" t="s">
        <v>165</v>
      </c>
      <c r="E92" s="242">
        <v>974911.95</v>
      </c>
      <c r="F92" s="216">
        <v>238991.89</v>
      </c>
      <c r="G92" s="216">
        <v>0</v>
      </c>
      <c r="H92" s="216">
        <v>2764.94</v>
      </c>
      <c r="I92" s="216">
        <v>89636.17</v>
      </c>
      <c r="J92" s="216">
        <v>7584.66</v>
      </c>
      <c r="K92" s="216">
        <v>138.32</v>
      </c>
      <c r="L92" s="216">
        <v>9069.52</v>
      </c>
      <c r="M92" s="216">
        <v>16350.81</v>
      </c>
      <c r="N92" s="216">
        <v>465.46</v>
      </c>
      <c r="O92" s="216">
        <v>191.23</v>
      </c>
      <c r="P92" s="216">
        <v>7712.38</v>
      </c>
      <c r="Q92" s="216">
        <v>0</v>
      </c>
      <c r="R92" s="214">
        <f t="shared" si="7"/>
        <v>1347817.3299999996</v>
      </c>
      <c r="U92" s="366"/>
    </row>
    <row r="93" spans="1:21" ht="27.75" customHeight="1" x14ac:dyDescent="0.2">
      <c r="A93" s="91"/>
      <c r="B93" s="146" t="s">
        <v>164</v>
      </c>
      <c r="C93" s="91"/>
      <c r="D93" s="73" t="s">
        <v>167</v>
      </c>
      <c r="E93" s="242">
        <v>79672.36</v>
      </c>
      <c r="F93" s="216">
        <v>3812.5</v>
      </c>
      <c r="G93" s="216">
        <v>0</v>
      </c>
      <c r="H93" s="216">
        <v>262.22000000000003</v>
      </c>
      <c r="I93" s="216">
        <v>14162.44</v>
      </c>
      <c r="J93" s="216">
        <v>2149.56</v>
      </c>
      <c r="K93" s="216">
        <v>77.7</v>
      </c>
      <c r="L93" s="216">
        <v>530.51</v>
      </c>
      <c r="M93" s="216">
        <v>8819.91</v>
      </c>
      <c r="N93" s="216">
        <v>32.01</v>
      </c>
      <c r="O93" s="216">
        <v>13.15</v>
      </c>
      <c r="P93" s="216">
        <v>530.41</v>
      </c>
      <c r="Q93" s="216">
        <v>0</v>
      </c>
      <c r="R93" s="214">
        <f t="shared" ref="R93:R99" si="22">SUM(E93:Q93)</f>
        <v>110062.76999999999</v>
      </c>
      <c r="U93" s="366"/>
    </row>
    <row r="94" spans="1:21" ht="20.100000000000001" customHeight="1" x14ac:dyDescent="0.2">
      <c r="A94" s="91"/>
      <c r="B94" s="146" t="s">
        <v>166</v>
      </c>
      <c r="C94" s="91"/>
      <c r="D94" s="73" t="s">
        <v>169</v>
      </c>
      <c r="E94" s="242">
        <v>1823623.17</v>
      </c>
      <c r="F94" s="216">
        <v>101435.31</v>
      </c>
      <c r="G94" s="216">
        <v>0</v>
      </c>
      <c r="H94" s="216">
        <v>4550.17</v>
      </c>
      <c r="I94" s="216">
        <v>160507.22</v>
      </c>
      <c r="J94" s="216">
        <v>15525.65</v>
      </c>
      <c r="K94" s="216">
        <v>3817.17</v>
      </c>
      <c r="L94" s="216">
        <v>12655.88</v>
      </c>
      <c r="M94" s="216">
        <v>74961.509999999995</v>
      </c>
      <c r="N94" s="216">
        <v>738.14</v>
      </c>
      <c r="O94" s="216">
        <v>303.26</v>
      </c>
      <c r="P94" s="216">
        <v>12230.6</v>
      </c>
      <c r="Q94" s="216">
        <v>0</v>
      </c>
      <c r="R94" s="214">
        <f t="shared" si="22"/>
        <v>2210348.0799999996</v>
      </c>
      <c r="U94" s="366"/>
    </row>
    <row r="95" spans="1:21" ht="25.5" customHeight="1" x14ac:dyDescent="0.2">
      <c r="A95" s="91"/>
      <c r="B95" s="146" t="s">
        <v>168</v>
      </c>
      <c r="C95" s="91"/>
      <c r="D95" s="73" t="s">
        <v>171</v>
      </c>
      <c r="E95" s="242">
        <v>141512.65</v>
      </c>
      <c r="F95" s="216">
        <v>25661.83</v>
      </c>
      <c r="G95" s="216">
        <v>0</v>
      </c>
      <c r="H95" s="216">
        <v>880.41</v>
      </c>
      <c r="I95" s="216">
        <v>67796.649999999994</v>
      </c>
      <c r="J95" s="216">
        <v>11050.19</v>
      </c>
      <c r="K95" s="216">
        <v>1514.93</v>
      </c>
      <c r="L95" s="216">
        <v>4237.99</v>
      </c>
      <c r="M95" s="216">
        <v>14994.58</v>
      </c>
      <c r="N95" s="216">
        <v>64.099999999999994</v>
      </c>
      <c r="O95" s="216">
        <v>26.34</v>
      </c>
      <c r="P95" s="216">
        <v>1062.1199999999999</v>
      </c>
      <c r="Q95" s="216">
        <v>0</v>
      </c>
      <c r="R95" s="214">
        <f t="shared" si="22"/>
        <v>268801.78999999998</v>
      </c>
      <c r="U95" s="366"/>
    </row>
    <row r="96" spans="1:21" ht="27.75" customHeight="1" thickBot="1" x14ac:dyDescent="0.25">
      <c r="A96" s="329"/>
      <c r="B96" s="328" t="s">
        <v>170</v>
      </c>
      <c r="C96" s="329"/>
      <c r="D96" s="330" t="s">
        <v>172</v>
      </c>
      <c r="E96" s="335">
        <v>0</v>
      </c>
      <c r="F96" s="247">
        <v>0</v>
      </c>
      <c r="G96" s="247">
        <v>0</v>
      </c>
      <c r="H96" s="247">
        <v>0.65</v>
      </c>
      <c r="I96" s="247">
        <v>71.95</v>
      </c>
      <c r="J96" s="247">
        <v>5.96</v>
      </c>
      <c r="K96" s="247">
        <v>0</v>
      </c>
      <c r="L96" s="247">
        <v>2.09</v>
      </c>
      <c r="M96" s="247">
        <v>208.46</v>
      </c>
      <c r="N96" s="247">
        <v>0</v>
      </c>
      <c r="O96" s="247">
        <v>0</v>
      </c>
      <c r="P96" s="247">
        <v>0</v>
      </c>
      <c r="Q96" s="247">
        <v>0</v>
      </c>
      <c r="R96" s="248">
        <f t="shared" si="22"/>
        <v>289.11</v>
      </c>
      <c r="U96" s="366"/>
    </row>
    <row r="97" spans="1:21" ht="20.100000000000001" customHeight="1" thickBot="1" x14ac:dyDescent="0.25">
      <c r="A97" s="111" t="s">
        <v>173</v>
      </c>
      <c r="B97" s="112"/>
      <c r="C97" s="112"/>
      <c r="D97" s="325" t="s">
        <v>32</v>
      </c>
      <c r="E97" s="341">
        <v>0</v>
      </c>
      <c r="F97" s="342">
        <v>0</v>
      </c>
      <c r="G97" s="252">
        <v>0</v>
      </c>
      <c r="H97" s="252">
        <v>2.58</v>
      </c>
      <c r="I97" s="252">
        <v>285.97000000000003</v>
      </c>
      <c r="J97" s="342">
        <v>23.62</v>
      </c>
      <c r="K97" s="342">
        <v>0.69</v>
      </c>
      <c r="L97" s="342">
        <v>8.31</v>
      </c>
      <c r="M97" s="252">
        <v>829.37</v>
      </c>
      <c r="N97" s="252">
        <v>0</v>
      </c>
      <c r="O97" s="252">
        <v>0</v>
      </c>
      <c r="P97" s="252">
        <v>0</v>
      </c>
      <c r="Q97" s="252">
        <v>0</v>
      </c>
      <c r="R97" s="253">
        <f t="shared" si="22"/>
        <v>1150.54</v>
      </c>
      <c r="U97" s="366"/>
    </row>
    <row r="98" spans="1:21" ht="20.100000000000001" customHeight="1" thickBot="1" x14ac:dyDescent="0.25">
      <c r="A98" s="111" t="s">
        <v>174</v>
      </c>
      <c r="B98" s="112"/>
      <c r="C98" s="112"/>
      <c r="D98" s="325" t="s">
        <v>39</v>
      </c>
      <c r="E98" s="238">
        <v>28890.1</v>
      </c>
      <c r="F98" s="239">
        <v>15342.08</v>
      </c>
      <c r="G98" s="218">
        <v>0</v>
      </c>
      <c r="H98" s="218">
        <v>116.75</v>
      </c>
      <c r="I98" s="218">
        <v>5042.42</v>
      </c>
      <c r="J98" s="239">
        <v>840.17</v>
      </c>
      <c r="K98" s="239">
        <v>20.65</v>
      </c>
      <c r="L98" s="239">
        <v>166.46</v>
      </c>
      <c r="M98" s="218">
        <v>488.26</v>
      </c>
      <c r="N98" s="218">
        <v>16.96</v>
      </c>
      <c r="O98" s="218">
        <v>6.97</v>
      </c>
      <c r="P98" s="218">
        <v>281.02</v>
      </c>
      <c r="Q98" s="218">
        <v>0</v>
      </c>
      <c r="R98" s="219">
        <f t="shared" si="22"/>
        <v>51211.839999999997</v>
      </c>
      <c r="U98" s="366"/>
    </row>
    <row r="99" spans="1:21" ht="20.100000000000001" customHeight="1" thickBot="1" x14ac:dyDescent="0.25">
      <c r="A99" s="111">
        <v>29999</v>
      </c>
      <c r="B99" s="112"/>
      <c r="C99" s="112"/>
      <c r="D99" s="314" t="s">
        <v>35</v>
      </c>
      <c r="E99" s="343">
        <f>+E98+E97+E90+E84+E75+E61+E55+E49+E48+E47+E46+E29</f>
        <v>277875800.40999997</v>
      </c>
      <c r="F99" s="224">
        <f t="shared" ref="F99:Q99" si="23">+F98+F97+F90+F84+F75+F61+F55+F49+F48+F47+F46+F29</f>
        <v>2672524.5000000005</v>
      </c>
      <c r="G99" s="224">
        <f t="shared" si="23"/>
        <v>0</v>
      </c>
      <c r="H99" s="224">
        <f>+H98+H97+H90+H84+H75+H61+H55+H49+H48+H47+H46+H29</f>
        <v>5214408.66</v>
      </c>
      <c r="I99" s="224">
        <f t="shared" si="23"/>
        <v>17232796.059999999</v>
      </c>
      <c r="J99" s="224">
        <f t="shared" si="23"/>
        <v>3276249.8999999994</v>
      </c>
      <c r="K99" s="224">
        <f t="shared" si="23"/>
        <v>112516.02000000002</v>
      </c>
      <c r="L99" s="224">
        <f t="shared" si="23"/>
        <v>289589.91999999993</v>
      </c>
      <c r="M99" s="224">
        <f t="shared" si="23"/>
        <v>3103864.6899999995</v>
      </c>
      <c r="N99" s="224">
        <f t="shared" si="23"/>
        <v>107573.15</v>
      </c>
      <c r="O99" s="224">
        <f t="shared" si="23"/>
        <v>148809.59</v>
      </c>
      <c r="P99" s="224">
        <f t="shared" si="23"/>
        <v>1909233.21</v>
      </c>
      <c r="Q99" s="224">
        <f t="shared" si="23"/>
        <v>0</v>
      </c>
      <c r="R99" s="225">
        <f t="shared" si="22"/>
        <v>311943366.1099999</v>
      </c>
      <c r="U99" s="366"/>
    </row>
    <row r="100" spans="1:21" ht="20.100000000000001" customHeight="1" thickBot="1" x14ac:dyDescent="0.3">
      <c r="A100" s="371" t="s">
        <v>36</v>
      </c>
      <c r="B100" s="372"/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3"/>
      <c r="U100" s="366"/>
    </row>
    <row r="101" spans="1:21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f>+E102+E105</f>
        <v>5444663.8700000001</v>
      </c>
      <c r="F101" s="233">
        <f t="shared" ref="F101:Q101" si="24">+F102+F105</f>
        <v>477068.82999999996</v>
      </c>
      <c r="G101" s="233">
        <f t="shared" si="24"/>
        <v>0</v>
      </c>
      <c r="H101" s="233">
        <f t="shared" si="24"/>
        <v>22010.36</v>
      </c>
      <c r="I101" s="233">
        <f t="shared" si="24"/>
        <v>1383129.25</v>
      </c>
      <c r="J101" s="233">
        <f t="shared" si="24"/>
        <v>231038.43</v>
      </c>
      <c r="K101" s="233">
        <f t="shared" si="24"/>
        <v>18487.07</v>
      </c>
      <c r="L101" s="233">
        <f t="shared" si="24"/>
        <v>70858.86</v>
      </c>
      <c r="M101" s="233">
        <f t="shared" si="24"/>
        <v>239914.50000000003</v>
      </c>
      <c r="N101" s="233">
        <f t="shared" si="24"/>
        <v>2270.63</v>
      </c>
      <c r="O101" s="233">
        <f t="shared" si="24"/>
        <v>932.88</v>
      </c>
      <c r="P101" s="233">
        <f t="shared" si="24"/>
        <v>37622.93</v>
      </c>
      <c r="Q101" s="233">
        <f t="shared" si="24"/>
        <v>0</v>
      </c>
      <c r="R101" s="234">
        <f t="shared" ref="R101:R120" si="25">SUM(E101:Q101)</f>
        <v>7927997.6100000003</v>
      </c>
      <c r="U101" s="366"/>
    </row>
    <row r="102" spans="1:21" ht="20.100000000000001" customHeight="1" x14ac:dyDescent="0.2">
      <c r="A102" s="99"/>
      <c r="B102" s="146" t="s">
        <v>176</v>
      </c>
      <c r="C102" s="91"/>
      <c r="D102" s="345" t="s">
        <v>177</v>
      </c>
      <c r="E102" s="245">
        <f>+E103+E104</f>
        <v>3028868.22</v>
      </c>
      <c r="F102" s="216">
        <f t="shared" ref="F102:Q102" si="26">+F103+F104</f>
        <v>382174.71999999997</v>
      </c>
      <c r="G102" s="216">
        <f t="shared" si="26"/>
        <v>0</v>
      </c>
      <c r="H102" s="216">
        <f t="shared" si="26"/>
        <v>16369.58</v>
      </c>
      <c r="I102" s="216">
        <f t="shared" si="26"/>
        <v>1206381.5</v>
      </c>
      <c r="J102" s="216">
        <f t="shared" si="26"/>
        <v>204323.33</v>
      </c>
      <c r="K102" s="216">
        <f t="shared" si="26"/>
        <v>15426.56</v>
      </c>
      <c r="L102" s="216">
        <f t="shared" si="26"/>
        <v>68549.84</v>
      </c>
      <c r="M102" s="216">
        <f t="shared" si="26"/>
        <v>190206.77000000002</v>
      </c>
      <c r="N102" s="216">
        <f t="shared" si="26"/>
        <v>1307.93</v>
      </c>
      <c r="O102" s="216">
        <f t="shared" si="26"/>
        <v>537.36</v>
      </c>
      <c r="P102" s="216">
        <f t="shared" si="26"/>
        <v>21671.599999999999</v>
      </c>
      <c r="Q102" s="216">
        <f t="shared" si="26"/>
        <v>0</v>
      </c>
      <c r="R102" s="214">
        <f t="shared" si="25"/>
        <v>5135817.4099999992</v>
      </c>
      <c r="U102" s="366"/>
    </row>
    <row r="103" spans="1:21" ht="20.100000000000001" customHeight="1" x14ac:dyDescent="0.2">
      <c r="A103" s="99"/>
      <c r="B103" s="146"/>
      <c r="C103" s="91" t="s">
        <v>236</v>
      </c>
      <c r="D103" s="345" t="s">
        <v>238</v>
      </c>
      <c r="E103" s="245">
        <v>2678052.35</v>
      </c>
      <c r="F103" s="216">
        <v>337909.69</v>
      </c>
      <c r="G103" s="216">
        <v>0</v>
      </c>
      <c r="H103" s="216">
        <v>14186.06</v>
      </c>
      <c r="I103" s="216">
        <v>1034741.9</v>
      </c>
      <c r="J103" s="216">
        <v>174428.33</v>
      </c>
      <c r="K103" s="216">
        <v>13040.74</v>
      </c>
      <c r="L103" s="216">
        <v>59501.77</v>
      </c>
      <c r="M103" s="216">
        <v>159655.64000000001</v>
      </c>
      <c r="N103" s="216">
        <v>1156.44</v>
      </c>
      <c r="O103" s="216">
        <v>475.12</v>
      </c>
      <c r="P103" s="216">
        <v>19161.509999999998</v>
      </c>
      <c r="Q103" s="216">
        <v>0</v>
      </c>
      <c r="R103" s="214">
        <f t="shared" si="25"/>
        <v>4492309.55</v>
      </c>
      <c r="U103" s="366"/>
    </row>
    <row r="104" spans="1:21" ht="20.100000000000001" customHeight="1" x14ac:dyDescent="0.2">
      <c r="A104" s="99"/>
      <c r="B104" s="146"/>
      <c r="C104" s="91" t="s">
        <v>237</v>
      </c>
      <c r="D104" s="345" t="s">
        <v>239</v>
      </c>
      <c r="E104" s="245">
        <v>350815.87</v>
      </c>
      <c r="F104" s="216">
        <v>44265.03</v>
      </c>
      <c r="G104" s="216">
        <v>0</v>
      </c>
      <c r="H104" s="216">
        <v>2183.52</v>
      </c>
      <c r="I104" s="216">
        <v>171639.6</v>
      </c>
      <c r="J104" s="216">
        <v>29895</v>
      </c>
      <c r="K104" s="216">
        <v>2385.8200000000002</v>
      </c>
      <c r="L104" s="216">
        <v>9048.07</v>
      </c>
      <c r="M104" s="216">
        <v>30551.13</v>
      </c>
      <c r="N104" s="216">
        <v>151.49</v>
      </c>
      <c r="O104" s="216">
        <v>62.24</v>
      </c>
      <c r="P104" s="216">
        <v>2510.09</v>
      </c>
      <c r="Q104" s="216">
        <v>0</v>
      </c>
      <c r="R104" s="214">
        <f t="shared" si="25"/>
        <v>643507.85999999987</v>
      </c>
      <c r="U104" s="366"/>
    </row>
    <row r="105" spans="1:21" ht="27.75" thickBot="1" x14ac:dyDescent="0.25">
      <c r="A105" s="121"/>
      <c r="B105" s="328" t="s">
        <v>178</v>
      </c>
      <c r="C105" s="329"/>
      <c r="D105" s="346" t="s">
        <v>240</v>
      </c>
      <c r="E105" s="246">
        <v>2415795.65</v>
      </c>
      <c r="F105" s="247">
        <v>94894.11</v>
      </c>
      <c r="G105" s="247">
        <v>0</v>
      </c>
      <c r="H105" s="247">
        <v>5640.78</v>
      </c>
      <c r="I105" s="247">
        <v>176747.75</v>
      </c>
      <c r="J105" s="247">
        <v>26715.1</v>
      </c>
      <c r="K105" s="247">
        <v>3060.51</v>
      </c>
      <c r="L105" s="247">
        <v>2309.02</v>
      </c>
      <c r="M105" s="247">
        <v>49707.73</v>
      </c>
      <c r="N105" s="247">
        <v>962.7</v>
      </c>
      <c r="O105" s="247">
        <v>395.52</v>
      </c>
      <c r="P105" s="247">
        <v>15951.33</v>
      </c>
      <c r="Q105" s="247">
        <v>0</v>
      </c>
      <c r="R105" s="248">
        <f t="shared" si="25"/>
        <v>2792180.1999999997</v>
      </c>
      <c r="U105" s="366"/>
    </row>
    <row r="106" spans="1:21" ht="20.100000000000001" customHeight="1" x14ac:dyDescent="0.2">
      <c r="A106" s="87" t="s">
        <v>179</v>
      </c>
      <c r="B106" s="89"/>
      <c r="C106" s="89"/>
      <c r="D106" s="63" t="s">
        <v>18</v>
      </c>
      <c r="E106" s="337">
        <f>+E107+E108+E109+E110+E111</f>
        <v>118160092.73</v>
      </c>
      <c r="F106" s="233">
        <f t="shared" ref="F106:Q106" si="27">+F107+F108+F109+F110+F111</f>
        <v>4038575.41</v>
      </c>
      <c r="G106" s="233">
        <f t="shared" si="27"/>
        <v>0</v>
      </c>
      <c r="H106" s="233">
        <f t="shared" si="27"/>
        <v>1785342.77</v>
      </c>
      <c r="I106" s="233">
        <f t="shared" si="27"/>
        <v>10746909.34</v>
      </c>
      <c r="J106" s="233">
        <f t="shared" si="27"/>
        <v>1612953.19</v>
      </c>
      <c r="K106" s="233">
        <f t="shared" si="27"/>
        <v>193190.55</v>
      </c>
      <c r="L106" s="233">
        <f t="shared" si="27"/>
        <v>368250.63</v>
      </c>
      <c r="M106" s="233">
        <f t="shared" si="27"/>
        <v>1936495.4</v>
      </c>
      <c r="N106" s="233">
        <f t="shared" si="27"/>
        <v>46855.71</v>
      </c>
      <c r="O106" s="233">
        <f t="shared" si="27"/>
        <v>28251.409999999996</v>
      </c>
      <c r="P106" s="233">
        <f t="shared" si="27"/>
        <v>776372.87</v>
      </c>
      <c r="Q106" s="233">
        <f t="shared" si="27"/>
        <v>0</v>
      </c>
      <c r="R106" s="234">
        <f t="shared" si="25"/>
        <v>139693290.01000002</v>
      </c>
      <c r="U106" s="366"/>
    </row>
    <row r="107" spans="1:21" ht="20.100000000000001" customHeight="1" x14ac:dyDescent="0.2">
      <c r="A107" s="99"/>
      <c r="B107" s="146" t="s">
        <v>180</v>
      </c>
      <c r="C107" s="91"/>
      <c r="D107" s="73" t="s">
        <v>200</v>
      </c>
      <c r="E107" s="242">
        <v>8620836.6699999999</v>
      </c>
      <c r="F107" s="216">
        <v>204124.11</v>
      </c>
      <c r="G107" s="216">
        <v>0</v>
      </c>
      <c r="H107" s="216">
        <v>20440.18</v>
      </c>
      <c r="I107" s="216">
        <v>689306.95</v>
      </c>
      <c r="J107" s="216">
        <v>101942.43</v>
      </c>
      <c r="K107" s="216">
        <v>8265.49</v>
      </c>
      <c r="L107" s="216">
        <v>21235.360000000001</v>
      </c>
      <c r="M107" s="216">
        <v>110044.64</v>
      </c>
      <c r="N107" s="216">
        <v>3383.83</v>
      </c>
      <c r="O107" s="216">
        <v>1390.23</v>
      </c>
      <c r="P107" s="216">
        <v>56068.21</v>
      </c>
      <c r="Q107" s="216">
        <v>0</v>
      </c>
      <c r="R107" s="214">
        <f t="shared" si="25"/>
        <v>9837038.0999999996</v>
      </c>
      <c r="U107" s="366"/>
    </row>
    <row r="108" spans="1:21" ht="20.100000000000001" customHeight="1" x14ac:dyDescent="0.2">
      <c r="A108" s="99"/>
      <c r="B108" s="146" t="s">
        <v>181</v>
      </c>
      <c r="C108" s="91"/>
      <c r="D108" s="73" t="s">
        <v>201</v>
      </c>
      <c r="E108" s="242">
        <v>8353346.5199999996</v>
      </c>
      <c r="F108" s="216">
        <v>188296.34</v>
      </c>
      <c r="G108" s="216">
        <v>0</v>
      </c>
      <c r="H108" s="216">
        <v>18634.34</v>
      </c>
      <c r="I108" s="216">
        <v>539583.68000000005</v>
      </c>
      <c r="J108" s="216">
        <v>72579.38</v>
      </c>
      <c r="K108" s="216">
        <v>8155.56</v>
      </c>
      <c r="L108" s="216">
        <v>17063.650000000001</v>
      </c>
      <c r="M108" s="216">
        <v>79278.28</v>
      </c>
      <c r="N108" s="216">
        <v>3275.2</v>
      </c>
      <c r="O108" s="216">
        <v>1345.6</v>
      </c>
      <c r="P108" s="216">
        <v>54268.18</v>
      </c>
      <c r="Q108" s="216">
        <v>0</v>
      </c>
      <c r="R108" s="214">
        <f t="shared" si="25"/>
        <v>9335826.7299999986</v>
      </c>
      <c r="U108" s="366"/>
    </row>
    <row r="109" spans="1:21" ht="20.100000000000001" customHeight="1" x14ac:dyDescent="0.2">
      <c r="A109" s="99"/>
      <c r="B109" s="146" t="s">
        <v>183</v>
      </c>
      <c r="C109" s="91"/>
      <c r="D109" s="73" t="s">
        <v>182</v>
      </c>
      <c r="E109" s="242">
        <v>101185909.54000001</v>
      </c>
      <c r="F109" s="216">
        <v>3646154.96</v>
      </c>
      <c r="G109" s="216">
        <v>0</v>
      </c>
      <c r="H109" s="216">
        <v>1746268.25</v>
      </c>
      <c r="I109" s="216">
        <v>9518018.709999999</v>
      </c>
      <c r="J109" s="216">
        <v>1438431.38</v>
      </c>
      <c r="K109" s="216">
        <v>176769.5</v>
      </c>
      <c r="L109" s="216">
        <v>329951.62</v>
      </c>
      <c r="M109" s="216">
        <v>1747172.48</v>
      </c>
      <c r="N109" s="216">
        <v>40196.68</v>
      </c>
      <c r="O109" s="216">
        <v>25515.579999999998</v>
      </c>
      <c r="P109" s="216">
        <v>666036.47999999998</v>
      </c>
      <c r="Q109" s="216">
        <v>0</v>
      </c>
      <c r="R109" s="214">
        <f t="shared" si="25"/>
        <v>120520425.18000001</v>
      </c>
      <c r="U109" s="366"/>
    </row>
    <row r="110" spans="1:21" ht="20.100000000000001" customHeight="1" x14ac:dyDescent="0.2">
      <c r="A110" s="99"/>
      <c r="B110" s="146" t="s">
        <v>185</v>
      </c>
      <c r="C110" s="91"/>
      <c r="D110" s="73" t="s">
        <v>184</v>
      </c>
      <c r="E110" s="242">
        <v>0</v>
      </c>
      <c r="F110" s="216">
        <v>0</v>
      </c>
      <c r="G110" s="216">
        <v>0</v>
      </c>
      <c r="H110" s="216">
        <v>0</v>
      </c>
      <c r="I110" s="216">
        <v>0</v>
      </c>
      <c r="J110" s="216">
        <v>0</v>
      </c>
      <c r="K110" s="216">
        <v>0</v>
      </c>
      <c r="L110" s="216">
        <v>0</v>
      </c>
      <c r="M110" s="216">
        <v>0</v>
      </c>
      <c r="N110" s="216">
        <v>0</v>
      </c>
      <c r="O110" s="216">
        <v>0</v>
      </c>
      <c r="P110" s="216">
        <v>0</v>
      </c>
      <c r="Q110" s="216">
        <v>0</v>
      </c>
      <c r="R110" s="214">
        <f t="shared" si="25"/>
        <v>0</v>
      </c>
      <c r="U110" s="366"/>
    </row>
    <row r="111" spans="1:21" ht="20.100000000000001" customHeight="1" thickBot="1" x14ac:dyDescent="0.25">
      <c r="A111" s="121"/>
      <c r="B111" s="328" t="s">
        <v>199</v>
      </c>
      <c r="C111" s="329"/>
      <c r="D111" s="330" t="s">
        <v>217</v>
      </c>
      <c r="E111" s="335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0</v>
      </c>
      <c r="N111" s="247">
        <v>0</v>
      </c>
      <c r="O111" s="247">
        <v>0</v>
      </c>
      <c r="P111" s="247">
        <v>0</v>
      </c>
      <c r="Q111" s="247">
        <v>0</v>
      </c>
      <c r="R111" s="248">
        <f t="shared" si="25"/>
        <v>0</v>
      </c>
      <c r="U111" s="366"/>
    </row>
    <row r="112" spans="1:21" ht="20.100000000000001" customHeight="1" thickBot="1" x14ac:dyDescent="0.25">
      <c r="A112" s="123" t="s">
        <v>186</v>
      </c>
      <c r="B112" s="348"/>
      <c r="C112" s="348"/>
      <c r="D112" s="349" t="s">
        <v>19</v>
      </c>
      <c r="E112" s="249">
        <v>409802.53</v>
      </c>
      <c r="F112" s="220">
        <v>29288.52</v>
      </c>
      <c r="G112" s="220">
        <v>0</v>
      </c>
      <c r="H112" s="220">
        <v>1313.29</v>
      </c>
      <c r="I112" s="220">
        <v>67179.86</v>
      </c>
      <c r="J112" s="220">
        <v>12296.11</v>
      </c>
      <c r="K112" s="220">
        <v>533.46</v>
      </c>
      <c r="L112" s="220">
        <v>1657.6</v>
      </c>
      <c r="M112" s="220">
        <v>6833.4</v>
      </c>
      <c r="N112" s="220">
        <v>168.36</v>
      </c>
      <c r="O112" s="220">
        <v>69.17</v>
      </c>
      <c r="P112" s="220">
        <v>2789.71</v>
      </c>
      <c r="Q112" s="220">
        <v>0</v>
      </c>
      <c r="R112" s="221">
        <f t="shared" si="25"/>
        <v>531932.01</v>
      </c>
      <c r="U112" s="366"/>
    </row>
    <row r="113" spans="1:21" ht="20.100000000000001" customHeight="1" thickBot="1" x14ac:dyDescent="0.25">
      <c r="A113" s="108" t="s">
        <v>187</v>
      </c>
      <c r="B113" s="109"/>
      <c r="C113" s="109"/>
      <c r="D113" s="350" t="s">
        <v>20</v>
      </c>
      <c r="E113" s="243">
        <v>743004.22</v>
      </c>
      <c r="F113" s="224">
        <v>89582.39</v>
      </c>
      <c r="G113" s="224">
        <v>0</v>
      </c>
      <c r="H113" s="224">
        <v>6271.53</v>
      </c>
      <c r="I113" s="224">
        <v>547061.54</v>
      </c>
      <c r="J113" s="224">
        <v>105238.02</v>
      </c>
      <c r="K113" s="224">
        <v>5879.03</v>
      </c>
      <c r="L113" s="224">
        <v>20517.009999999998</v>
      </c>
      <c r="M113" s="224">
        <v>74526.8</v>
      </c>
      <c r="N113" s="224">
        <v>319.25</v>
      </c>
      <c r="O113" s="224">
        <v>131.16</v>
      </c>
      <c r="P113" s="224">
        <v>5289.73</v>
      </c>
      <c r="Q113" s="224">
        <v>0</v>
      </c>
      <c r="R113" s="225">
        <f t="shared" si="25"/>
        <v>1597820.6800000002</v>
      </c>
      <c r="U113" s="366"/>
    </row>
    <row r="114" spans="1:21" ht="20.100000000000001" customHeight="1" thickBot="1" x14ac:dyDescent="0.25">
      <c r="A114" s="108" t="s">
        <v>188</v>
      </c>
      <c r="B114" s="109"/>
      <c r="C114" s="109"/>
      <c r="D114" s="350" t="s">
        <v>40</v>
      </c>
      <c r="E114" s="243">
        <v>0</v>
      </c>
      <c r="F114" s="224">
        <v>0</v>
      </c>
      <c r="G114" s="224">
        <v>0</v>
      </c>
      <c r="H114" s="224">
        <v>0</v>
      </c>
      <c r="I114" s="224">
        <v>0</v>
      </c>
      <c r="J114" s="224">
        <v>0</v>
      </c>
      <c r="K114" s="224">
        <v>0</v>
      </c>
      <c r="L114" s="224">
        <v>0</v>
      </c>
      <c r="M114" s="224">
        <v>0</v>
      </c>
      <c r="N114" s="224">
        <v>0</v>
      </c>
      <c r="O114" s="224">
        <v>0</v>
      </c>
      <c r="P114" s="224">
        <v>0</v>
      </c>
      <c r="Q114" s="224">
        <v>0</v>
      </c>
      <c r="R114" s="225">
        <f t="shared" si="25"/>
        <v>0</v>
      </c>
      <c r="U114" s="366"/>
    </row>
    <row r="115" spans="1:21" ht="20.100000000000001" customHeight="1" thickBot="1" x14ac:dyDescent="0.25">
      <c r="A115" s="108" t="s">
        <v>189</v>
      </c>
      <c r="B115" s="109"/>
      <c r="C115" s="109"/>
      <c r="D115" s="350" t="s">
        <v>241</v>
      </c>
      <c r="E115" s="243">
        <v>2515264.17</v>
      </c>
      <c r="F115" s="224">
        <v>177573.17</v>
      </c>
      <c r="G115" s="224">
        <v>0</v>
      </c>
      <c r="H115" s="224">
        <v>1713441.2</v>
      </c>
      <c r="I115" s="224">
        <v>161734.45000000001</v>
      </c>
      <c r="J115" s="224">
        <v>24035.22</v>
      </c>
      <c r="K115" s="224">
        <v>3254.91</v>
      </c>
      <c r="L115" s="224">
        <v>2070.31</v>
      </c>
      <c r="M115" s="224">
        <v>16745.759999999998</v>
      </c>
      <c r="N115" s="224">
        <v>1032.54</v>
      </c>
      <c r="O115" s="224">
        <v>424.21</v>
      </c>
      <c r="P115" s="224">
        <v>17108.580000000002</v>
      </c>
      <c r="Q115" s="224">
        <v>0</v>
      </c>
      <c r="R115" s="225">
        <f t="shared" si="25"/>
        <v>4632684.5199999996</v>
      </c>
      <c r="U115" s="366"/>
    </row>
    <row r="116" spans="1:21" ht="20.100000000000001" customHeight="1" thickBot="1" x14ac:dyDescent="0.25">
      <c r="A116" s="108" t="s">
        <v>190</v>
      </c>
      <c r="B116" s="109"/>
      <c r="C116" s="109"/>
      <c r="D116" s="350" t="s">
        <v>214</v>
      </c>
      <c r="E116" s="243">
        <v>0</v>
      </c>
      <c r="F116" s="224">
        <v>185.48</v>
      </c>
      <c r="G116" s="224">
        <v>0</v>
      </c>
      <c r="H116" s="224">
        <v>76.150000000000006</v>
      </c>
      <c r="I116" s="224">
        <v>8418.82</v>
      </c>
      <c r="J116" s="224">
        <v>1976.16</v>
      </c>
      <c r="K116" s="224">
        <v>68.819999999999993</v>
      </c>
      <c r="L116" s="224">
        <v>10.66</v>
      </c>
      <c r="M116" s="224">
        <v>172.34</v>
      </c>
      <c r="N116" s="224">
        <v>7.0000000000000007E-2</v>
      </c>
      <c r="O116" s="224">
        <v>0.03</v>
      </c>
      <c r="P116" s="224">
        <v>1.18</v>
      </c>
      <c r="Q116" s="224">
        <v>0</v>
      </c>
      <c r="R116" s="225">
        <f t="shared" si="25"/>
        <v>10909.71</v>
      </c>
      <c r="U116" s="366"/>
    </row>
    <row r="117" spans="1:21" ht="20.100000000000001" customHeight="1" thickBot="1" x14ac:dyDescent="0.25">
      <c r="A117" s="108" t="s">
        <v>242</v>
      </c>
      <c r="B117" s="109"/>
      <c r="C117" s="109"/>
      <c r="D117" s="350" t="s">
        <v>191</v>
      </c>
      <c r="E117" s="243">
        <v>0</v>
      </c>
      <c r="F117" s="224">
        <v>0</v>
      </c>
      <c r="G117" s="224">
        <v>0</v>
      </c>
      <c r="H117" s="224">
        <v>0.25</v>
      </c>
      <c r="I117" s="224">
        <v>28</v>
      </c>
      <c r="J117" s="224">
        <v>1.07</v>
      </c>
      <c r="K117" s="224">
        <v>14.54</v>
      </c>
      <c r="L117" s="224">
        <v>0.65</v>
      </c>
      <c r="M117" s="224">
        <v>101.76</v>
      </c>
      <c r="N117" s="224">
        <v>0</v>
      </c>
      <c r="O117" s="224">
        <v>0</v>
      </c>
      <c r="P117" s="224">
        <v>0</v>
      </c>
      <c r="Q117" s="224">
        <v>0</v>
      </c>
      <c r="R117" s="225">
        <f t="shared" si="25"/>
        <v>146.27000000000001</v>
      </c>
      <c r="U117" s="366"/>
    </row>
    <row r="118" spans="1:21" ht="20.100000000000001" customHeight="1" thickBot="1" x14ac:dyDescent="0.25">
      <c r="A118" s="108">
        <v>39999</v>
      </c>
      <c r="B118" s="109"/>
      <c r="C118" s="109"/>
      <c r="D118" s="350" t="s">
        <v>37</v>
      </c>
      <c r="E118" s="243">
        <f>+E101+E106+E112+E113+E114+E115+E116+E117</f>
        <v>127272827.52000001</v>
      </c>
      <c r="F118" s="224">
        <f t="shared" ref="F118:Q118" si="28">+F101+F106+F112+F113+F114+F115+F116+F117</f>
        <v>4812273.8</v>
      </c>
      <c r="G118" s="224">
        <f t="shared" si="28"/>
        <v>0</v>
      </c>
      <c r="H118" s="224">
        <f t="shared" si="28"/>
        <v>3528455.5500000003</v>
      </c>
      <c r="I118" s="224">
        <f t="shared" si="28"/>
        <v>12914461.259999998</v>
      </c>
      <c r="J118" s="224">
        <f t="shared" si="28"/>
        <v>1987538.2</v>
      </c>
      <c r="K118" s="224">
        <f t="shared" si="28"/>
        <v>221428.38</v>
      </c>
      <c r="L118" s="224">
        <f t="shared" si="28"/>
        <v>463365.72</v>
      </c>
      <c r="M118" s="224">
        <f t="shared" si="28"/>
        <v>2274789.959999999</v>
      </c>
      <c r="N118" s="224">
        <f t="shared" si="28"/>
        <v>50646.559999999998</v>
      </c>
      <c r="O118" s="224">
        <f t="shared" si="28"/>
        <v>29808.859999999993</v>
      </c>
      <c r="P118" s="224">
        <f t="shared" si="28"/>
        <v>839185</v>
      </c>
      <c r="Q118" s="224">
        <f t="shared" si="28"/>
        <v>0</v>
      </c>
      <c r="R118" s="225">
        <f t="shared" si="25"/>
        <v>154394780.81</v>
      </c>
      <c r="U118" s="366"/>
    </row>
    <row r="119" spans="1:21" ht="20.100000000000001" customHeight="1" thickBot="1" x14ac:dyDescent="0.25">
      <c r="A119" s="108" t="s">
        <v>252</v>
      </c>
      <c r="B119" s="109"/>
      <c r="C119" s="109"/>
      <c r="D119" s="350" t="s">
        <v>251</v>
      </c>
      <c r="E119" s="243">
        <v>879151.21</v>
      </c>
      <c r="F119" s="224">
        <v>28859.16</v>
      </c>
      <c r="G119" s="224">
        <v>0</v>
      </c>
      <c r="H119" s="224">
        <v>120712</v>
      </c>
      <c r="I119" s="224">
        <v>129514.6</v>
      </c>
      <c r="J119" s="224">
        <v>119839.49</v>
      </c>
      <c r="K119" s="224">
        <v>16.38</v>
      </c>
      <c r="L119" s="224">
        <v>18380.990000000002</v>
      </c>
      <c r="M119" s="224">
        <v>275975.65999999997</v>
      </c>
      <c r="N119" s="224">
        <v>348.17</v>
      </c>
      <c r="O119" s="224">
        <v>143.04</v>
      </c>
      <c r="P119" s="224">
        <v>6392.92</v>
      </c>
      <c r="Q119" s="224">
        <v>0</v>
      </c>
      <c r="R119" s="225">
        <f t="shared" si="25"/>
        <v>1579333.6199999996</v>
      </c>
      <c r="U119" s="366"/>
    </row>
    <row r="120" spans="1:21" ht="16.5" thickBot="1" x14ac:dyDescent="0.25">
      <c r="A120" s="351">
        <v>49999</v>
      </c>
      <c r="B120" s="351"/>
      <c r="C120" s="352"/>
      <c r="D120" s="353" t="s">
        <v>38</v>
      </c>
      <c r="E120" s="354">
        <f t="shared" ref="E120:Q120" si="29">+E119+E118+E99+E27</f>
        <v>423219853.93000001</v>
      </c>
      <c r="F120" s="355">
        <f t="shared" si="29"/>
        <v>7777787.7300000004</v>
      </c>
      <c r="G120" s="355">
        <f t="shared" si="29"/>
        <v>237.97</v>
      </c>
      <c r="H120" s="355">
        <f>+H119+H118+H99+H27</f>
        <v>11825820.160000002</v>
      </c>
      <c r="I120" s="355">
        <f t="shared" si="29"/>
        <v>33143464.069999993</v>
      </c>
      <c r="J120" s="355">
        <f t="shared" si="29"/>
        <v>5641856.2800000003</v>
      </c>
      <c r="K120" s="355">
        <f t="shared" si="29"/>
        <v>577762.53</v>
      </c>
      <c r="L120" s="355">
        <f t="shared" si="29"/>
        <v>788992.69999999984</v>
      </c>
      <c r="M120" s="355">
        <f t="shared" si="29"/>
        <v>6313475.8699999992</v>
      </c>
      <c r="N120" s="355">
        <f t="shared" si="29"/>
        <v>165261.28</v>
      </c>
      <c r="O120" s="355">
        <f t="shared" si="29"/>
        <v>181511.41999999998</v>
      </c>
      <c r="P120" s="355">
        <f t="shared" si="29"/>
        <v>2867840.27</v>
      </c>
      <c r="Q120" s="355">
        <f t="shared" si="29"/>
        <v>0</v>
      </c>
      <c r="R120" s="225">
        <f t="shared" si="25"/>
        <v>492503864.20999998</v>
      </c>
      <c r="U120" s="366"/>
    </row>
    <row r="121" spans="1:21" s="364" customFormat="1" x14ac:dyDescent="0.2">
      <c r="A121" s="361"/>
      <c r="B121" s="361"/>
      <c r="C121" s="361"/>
      <c r="D121" s="362"/>
      <c r="E121" s="363"/>
      <c r="F121" s="363"/>
      <c r="G121" s="363"/>
      <c r="H121" s="363"/>
      <c r="I121" s="363"/>
      <c r="J121" s="363"/>
      <c r="K121" s="363"/>
      <c r="L121" s="363"/>
      <c r="M121" s="363"/>
      <c r="N121" s="363"/>
      <c r="O121" s="363"/>
      <c r="P121" s="363"/>
      <c r="Q121" s="363"/>
      <c r="R121" s="363"/>
      <c r="U121" s="366"/>
    </row>
    <row r="122" spans="1:21" s="370" customFormat="1" x14ac:dyDescent="0.2">
      <c r="A122" s="368"/>
      <c r="B122" s="368"/>
      <c r="C122" s="368"/>
      <c r="D122" s="369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U122" s="359"/>
    </row>
    <row r="123" spans="1:21" x14ac:dyDescent="0.2">
      <c r="E123" s="360"/>
      <c r="F123" s="360"/>
      <c r="G123" s="360"/>
      <c r="H123" s="360"/>
      <c r="I123" s="360"/>
      <c r="J123" s="360"/>
      <c r="K123" s="360"/>
      <c r="L123" s="360"/>
      <c r="M123" s="360"/>
      <c r="N123" s="360"/>
      <c r="O123" s="360"/>
      <c r="P123" s="360"/>
      <c r="Q123" s="360"/>
      <c r="R123" s="360"/>
      <c r="U123" s="366"/>
    </row>
    <row r="124" spans="1:21" x14ac:dyDescent="0.2"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  <c r="S124" s="365"/>
      <c r="T124" s="365"/>
      <c r="U124" s="366"/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2" fitToHeight="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workbookViewId="0">
      <selection activeCell="R101" sqref="R101:R120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16384" width="9.140625" style="3"/>
  </cols>
  <sheetData>
    <row r="1" spans="1:18" ht="35.25" customHeight="1" thickBot="1" x14ac:dyDescent="0.25">
      <c r="A1" s="374" t="s">
        <v>228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18" ht="13.5" thickBot="1" x14ac:dyDescent="0.25">
      <c r="D2" s="375" t="s">
        <v>0</v>
      </c>
      <c r="E2" s="376"/>
      <c r="F2" s="376"/>
      <c r="G2" s="376"/>
      <c r="H2" s="377"/>
      <c r="I2" s="34"/>
      <c r="J2" s="375" t="s">
        <v>1</v>
      </c>
      <c r="K2" s="376"/>
      <c r="L2" s="376"/>
      <c r="M2" s="376"/>
      <c r="N2" s="376"/>
      <c r="O2" s="377"/>
      <c r="P2" s="34"/>
      <c r="Q2" s="34"/>
      <c r="R2" s="135"/>
    </row>
    <row r="3" spans="1:18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18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2022</v>
      </c>
      <c r="O4" s="179"/>
      <c r="P4" s="34"/>
      <c r="Q4" s="34"/>
      <c r="R4" s="135"/>
    </row>
    <row r="5" spans="1:18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18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9.5" customHeight="1" thickBot="1" x14ac:dyDescent="0.25">
      <c r="A7" s="378"/>
      <c r="B7" s="379"/>
      <c r="C7" s="380"/>
      <c r="D7" s="384" t="s">
        <v>4</v>
      </c>
      <c r="E7" s="386" t="s">
        <v>5</v>
      </c>
      <c r="F7" s="387"/>
      <c r="G7" s="386" t="s">
        <v>6</v>
      </c>
      <c r="H7" s="387"/>
      <c r="I7" s="387"/>
      <c r="J7" s="386" t="s">
        <v>21</v>
      </c>
      <c r="K7" s="387"/>
      <c r="L7" s="387"/>
      <c r="M7" s="388"/>
      <c r="N7" s="389" t="s">
        <v>7</v>
      </c>
      <c r="O7" s="391" t="s">
        <v>226</v>
      </c>
      <c r="P7" s="389" t="s">
        <v>8</v>
      </c>
      <c r="Q7" s="391" t="s">
        <v>227</v>
      </c>
      <c r="R7" s="393" t="s">
        <v>9</v>
      </c>
    </row>
    <row r="8" spans="1:18" ht="69" customHeight="1" thickBot="1" x14ac:dyDescent="0.25">
      <c r="A8" s="381"/>
      <c r="B8" s="382"/>
      <c r="C8" s="383"/>
      <c r="D8" s="385"/>
      <c r="E8" s="1" t="s">
        <v>10</v>
      </c>
      <c r="F8" s="2" t="s">
        <v>11</v>
      </c>
      <c r="G8" s="19" t="s">
        <v>12</v>
      </c>
      <c r="H8" s="2" t="s">
        <v>13</v>
      </c>
      <c r="I8" s="291" t="s">
        <v>14</v>
      </c>
      <c r="J8" s="292" t="s">
        <v>22</v>
      </c>
      <c r="K8" s="292" t="s">
        <v>225</v>
      </c>
      <c r="L8" s="292" t="s">
        <v>23</v>
      </c>
      <c r="M8" s="292" t="s">
        <v>24</v>
      </c>
      <c r="N8" s="390"/>
      <c r="O8" s="392"/>
      <c r="P8" s="390"/>
      <c r="Q8" s="392"/>
      <c r="R8" s="394"/>
    </row>
    <row r="9" spans="1:18" ht="20.100000000000001" customHeight="1" thickBot="1" x14ac:dyDescent="0.3">
      <c r="A9" s="395" t="s">
        <v>33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3"/>
    </row>
    <row r="10" spans="1:18" ht="30.75" customHeight="1" x14ac:dyDescent="0.2">
      <c r="A10" s="35" t="s">
        <v>46</v>
      </c>
      <c r="B10" s="36"/>
      <c r="C10" s="37"/>
      <c r="D10" s="63" t="s">
        <v>47</v>
      </c>
      <c r="E10" s="231">
        <f>+E11+E12</f>
        <v>15554814.82</v>
      </c>
      <c r="F10" s="232">
        <f t="shared" ref="F10:Q10" si="0">+F11+F12</f>
        <v>131201.72</v>
      </c>
      <c r="G10" s="232">
        <f t="shared" si="0"/>
        <v>0</v>
      </c>
      <c r="H10" s="232">
        <f t="shared" si="0"/>
        <v>67145.42</v>
      </c>
      <c r="I10" s="232">
        <f t="shared" si="0"/>
        <v>586271.56000000006</v>
      </c>
      <c r="J10" s="232">
        <f t="shared" si="0"/>
        <v>21322.44</v>
      </c>
      <c r="K10" s="232">
        <f t="shared" si="0"/>
        <v>9275.98</v>
      </c>
      <c r="L10" s="232">
        <f t="shared" si="0"/>
        <v>15074.34</v>
      </c>
      <c r="M10" s="232">
        <f t="shared" si="0"/>
        <v>110324.92</v>
      </c>
      <c r="N10" s="232">
        <f t="shared" si="0"/>
        <v>8191.22</v>
      </c>
      <c r="O10" s="232">
        <f t="shared" si="0"/>
        <v>6232.3899999999994</v>
      </c>
      <c r="P10" s="232">
        <f t="shared" si="0"/>
        <v>38115.919999999998</v>
      </c>
      <c r="Q10" s="232">
        <f t="shared" si="0"/>
        <v>0</v>
      </c>
      <c r="R10" s="234">
        <f>SUM(E10:Q10)</f>
        <v>16547970.730000002</v>
      </c>
    </row>
    <row r="11" spans="1:18" ht="24" customHeight="1" x14ac:dyDescent="0.2">
      <c r="A11" s="39"/>
      <c r="B11" s="139" t="s">
        <v>48</v>
      </c>
      <c r="C11" s="40"/>
      <c r="D11" s="293" t="s">
        <v>49</v>
      </c>
      <c r="E11" s="294">
        <f>+[1]MODLA!E6</f>
        <v>15413562.17</v>
      </c>
      <c r="F11" s="294">
        <f>+[1]MODLA!F6</f>
        <v>85897.52</v>
      </c>
      <c r="G11" s="294">
        <f>+[1]MODLA!G6</f>
        <v>0</v>
      </c>
      <c r="H11" s="294">
        <f>+[1]MODLA!H6</f>
        <v>16808.009999999998</v>
      </c>
      <c r="I11" s="294">
        <f>+[1]MODLA!I6</f>
        <v>554708</v>
      </c>
      <c r="J11" s="294">
        <f>+[1]MODLA!J6</f>
        <v>19601</v>
      </c>
      <c r="K11" s="294">
        <f>+[1]MODLA!K6</f>
        <v>8519.9</v>
      </c>
      <c r="L11" s="294">
        <f>+[1]MODLA!L6</f>
        <v>14143.38</v>
      </c>
      <c r="M11" s="294">
        <f>+[1]MODLA!M6</f>
        <v>102739.5</v>
      </c>
      <c r="N11" s="294">
        <f>+[1]MODLA!N6</f>
        <v>8093.8</v>
      </c>
      <c r="O11" s="294">
        <f>+[1]MODLA!O6</f>
        <v>6151.24</v>
      </c>
      <c r="P11" s="294">
        <f>+[1]MODLA!P6</f>
        <v>37662.6</v>
      </c>
      <c r="Q11" s="294">
        <f>+[1]MODLA!Q6</f>
        <v>0</v>
      </c>
      <c r="R11" s="214">
        <f>SUM(E11:Q11)</f>
        <v>16267887.120000001</v>
      </c>
    </row>
    <row r="12" spans="1:18" ht="26.25" customHeight="1" thickBot="1" x14ac:dyDescent="0.25">
      <c r="A12" s="42"/>
      <c r="B12" s="140" t="s">
        <v>50</v>
      </c>
      <c r="C12" s="290"/>
      <c r="D12" s="295" t="s">
        <v>51</v>
      </c>
      <c r="E12" s="296">
        <f>+[1]MODLA!E7</f>
        <v>141252.65</v>
      </c>
      <c r="F12" s="297">
        <f>+[1]MODLA!F7</f>
        <v>45304.2</v>
      </c>
      <c r="G12" s="298">
        <f>+[1]MODLA!G7</f>
        <v>0</v>
      </c>
      <c r="H12" s="297">
        <f>+[1]MODLA!H7</f>
        <v>50337.41</v>
      </c>
      <c r="I12" s="297">
        <f>+[1]MODLA!I7</f>
        <v>31563.56</v>
      </c>
      <c r="J12" s="297">
        <f>+[1]MODLA!J7</f>
        <v>1721.44</v>
      </c>
      <c r="K12" s="297">
        <f>+[1]MODLA!K7</f>
        <v>756.08</v>
      </c>
      <c r="L12" s="297">
        <f>+[1]MODLA!L7</f>
        <v>930.96</v>
      </c>
      <c r="M12" s="297">
        <f>+[1]MODLA!M7</f>
        <v>7585.42</v>
      </c>
      <c r="N12" s="297">
        <f>+[1]MODLA!N7</f>
        <v>97.42</v>
      </c>
      <c r="O12" s="297">
        <f>+[1]MODLA!O7</f>
        <v>81.150000000000006</v>
      </c>
      <c r="P12" s="297">
        <f>+[1]MODLA!P7</f>
        <v>453.32</v>
      </c>
      <c r="Q12" s="297">
        <f>+[1]MODLA!Q7</f>
        <v>0</v>
      </c>
      <c r="R12" s="299">
        <f t="shared" ref="R12:R27" si="1">SUM(E12:Q12)</f>
        <v>280083.61000000004</v>
      </c>
    </row>
    <row r="13" spans="1:18" ht="30.75" customHeight="1" thickBot="1" x14ac:dyDescent="0.25">
      <c r="A13" s="44" t="s">
        <v>52</v>
      </c>
      <c r="B13" s="45"/>
      <c r="C13" s="46"/>
      <c r="D13" s="82" t="s">
        <v>53</v>
      </c>
      <c r="E13" s="222">
        <f>+[1]MODLA!E8</f>
        <v>194.26</v>
      </c>
      <c r="F13" s="223">
        <f>+[1]MODLA!F8</f>
        <v>1506.76</v>
      </c>
      <c r="G13" s="224">
        <f>+[1]MODLA!G8</f>
        <v>0</v>
      </c>
      <c r="H13" s="207">
        <f>+[1]MODLA!H8</f>
        <v>132.02000000000001</v>
      </c>
      <c r="I13" s="207">
        <f>+[1]MODLA!I8</f>
        <v>346656.53</v>
      </c>
      <c r="J13" s="223">
        <f>+[1]MODLA!J8</f>
        <v>1433.54</v>
      </c>
      <c r="K13" s="223">
        <f>+[1]MODLA!K8</f>
        <v>630.66</v>
      </c>
      <c r="L13" s="223">
        <f>+[1]MODLA!L8</f>
        <v>734.56</v>
      </c>
      <c r="M13" s="207">
        <f>+[1]MODLA!M8</f>
        <v>6128.75</v>
      </c>
      <c r="N13" s="207">
        <f>+[1]MODLA!N8</f>
        <v>0.89</v>
      </c>
      <c r="O13" s="207">
        <f>+[1]MODLA!O8</f>
        <v>7.53</v>
      </c>
      <c r="P13" s="207">
        <f>+[1]MODLA!P8</f>
        <v>4.13</v>
      </c>
      <c r="Q13" s="207">
        <f>+[1]MODLA!Q8</f>
        <v>0</v>
      </c>
      <c r="R13" s="225">
        <f t="shared" si="1"/>
        <v>357429.63</v>
      </c>
    </row>
    <row r="14" spans="1:18" ht="21" customHeight="1" thickBot="1" x14ac:dyDescent="0.25">
      <c r="A14" s="44" t="s">
        <v>54</v>
      </c>
      <c r="B14" s="45"/>
      <c r="C14" s="46"/>
      <c r="D14" s="82" t="s">
        <v>55</v>
      </c>
      <c r="E14" s="222">
        <f>+[1]MODLA!E9</f>
        <v>614535.34</v>
      </c>
      <c r="F14" s="223">
        <f>+[1]MODLA!F9</f>
        <v>71925.69</v>
      </c>
      <c r="G14" s="224">
        <f>+[1]MODLA!G9</f>
        <v>959.34</v>
      </c>
      <c r="H14" s="207">
        <f>+[1]MODLA!H9</f>
        <v>3107.86</v>
      </c>
      <c r="I14" s="207">
        <f>+[1]MODLA!I9</f>
        <v>50249.49</v>
      </c>
      <c r="J14" s="223">
        <f>+[1]MODLA!J9</f>
        <v>2401.08</v>
      </c>
      <c r="K14" s="223">
        <f>+[1]MODLA!K9</f>
        <v>1051.75</v>
      </c>
      <c r="L14" s="223">
        <f>+[1]MODLA!L9</f>
        <v>1411.42</v>
      </c>
      <c r="M14" s="207">
        <f>+[1]MODLA!M9</f>
        <v>11101.87</v>
      </c>
      <c r="N14" s="207">
        <f>+[1]MODLA!N9</f>
        <v>358.47</v>
      </c>
      <c r="O14" s="207">
        <f>+[1]MODLA!O9</f>
        <v>279.77999999999997</v>
      </c>
      <c r="P14" s="207">
        <f>+[1]MODLA!P9</f>
        <v>1668.05</v>
      </c>
      <c r="Q14" s="207">
        <f>+[1]MODLA!Q9</f>
        <v>0</v>
      </c>
      <c r="R14" s="225">
        <f t="shared" si="1"/>
        <v>759050.14</v>
      </c>
    </row>
    <row r="15" spans="1:18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f>+[1]MODLA!E10</f>
        <v>39331.97</v>
      </c>
      <c r="F15" s="223">
        <f>+[1]MODLA!F10</f>
        <v>23786.06</v>
      </c>
      <c r="G15" s="224">
        <f>+[1]MODLA!G10</f>
        <v>0</v>
      </c>
      <c r="H15" s="207">
        <f>+[1]MODLA!H10</f>
        <v>286.58</v>
      </c>
      <c r="I15" s="207">
        <f>+[1]MODLA!I10</f>
        <v>89858.5</v>
      </c>
      <c r="J15" s="223">
        <f>+[1]MODLA!J10</f>
        <v>2478.27</v>
      </c>
      <c r="K15" s="223">
        <f>+[1]MODLA!K10</f>
        <v>1089.8699999999999</v>
      </c>
      <c r="L15" s="223">
        <f>+[1]MODLA!L10</f>
        <v>1285.83</v>
      </c>
      <c r="M15" s="207">
        <f>+[1]MODLA!M10</f>
        <v>10668.92</v>
      </c>
      <c r="N15" s="207">
        <f>+[1]MODLA!N10</f>
        <v>32.96</v>
      </c>
      <c r="O15" s="207">
        <f>+[1]MODLA!O10</f>
        <v>36.54</v>
      </c>
      <c r="P15" s="207">
        <f>+[1]MODLA!P10</f>
        <v>2834.39</v>
      </c>
      <c r="Q15" s="207">
        <f>+[1]MODLA!Q10</f>
        <v>0</v>
      </c>
      <c r="R15" s="225">
        <f t="shared" si="1"/>
        <v>171689.88999999998</v>
      </c>
    </row>
    <row r="16" spans="1:18" ht="20.100000000000001" customHeight="1" thickBot="1" x14ac:dyDescent="0.25">
      <c r="A16" s="48" t="s">
        <v>58</v>
      </c>
      <c r="B16" s="49"/>
      <c r="C16" s="289"/>
      <c r="D16" s="85" t="s">
        <v>59</v>
      </c>
      <c r="E16" s="222">
        <f>+[1]MODLA!E11</f>
        <v>4225.5</v>
      </c>
      <c r="F16" s="223">
        <f>+[1]MODLA!F11</f>
        <v>1458.88</v>
      </c>
      <c r="G16" s="224">
        <f>+[1]MODLA!G11</f>
        <v>0</v>
      </c>
      <c r="H16" s="207">
        <f>+[1]MODLA!H11</f>
        <v>127.44</v>
      </c>
      <c r="I16" s="207">
        <f>+[1]MODLA!I11</f>
        <v>22542.84</v>
      </c>
      <c r="J16" s="223">
        <f>+[1]MODLA!J11</f>
        <v>1340.64</v>
      </c>
      <c r="K16" s="223">
        <f>+[1]MODLA!K11</f>
        <v>589.76</v>
      </c>
      <c r="L16" s="223">
        <f>+[1]MODLA!L11</f>
        <v>688.04</v>
      </c>
      <c r="M16" s="207">
        <f>+[1]MODLA!M11</f>
        <v>5736.61</v>
      </c>
      <c r="N16" s="207">
        <f>+[1]MODLA!N11</f>
        <v>2.97</v>
      </c>
      <c r="O16" s="207">
        <f>+[1]MODLA!O11</f>
        <v>8.64</v>
      </c>
      <c r="P16" s="207">
        <f>+[1]MODLA!P11</f>
        <v>13.81</v>
      </c>
      <c r="Q16" s="207">
        <f>+[1]MODLA!Q11</f>
        <v>0</v>
      </c>
      <c r="R16" s="225">
        <f t="shared" si="1"/>
        <v>36735.129999999997</v>
      </c>
    </row>
    <row r="17" spans="1:18" ht="28.5" customHeight="1" x14ac:dyDescent="0.2">
      <c r="A17" s="48" t="s">
        <v>60</v>
      </c>
      <c r="B17" s="36"/>
      <c r="C17" s="37"/>
      <c r="D17" s="63" t="s">
        <v>61</v>
      </c>
      <c r="E17" s="231">
        <f>+E18+E22</f>
        <v>511616.54</v>
      </c>
      <c r="F17" s="232">
        <f t="shared" ref="F17:Q17" si="2">+F18+F22</f>
        <v>22976.29</v>
      </c>
      <c r="G17" s="232">
        <f t="shared" si="2"/>
        <v>0</v>
      </c>
      <c r="H17" s="232">
        <f t="shared" si="2"/>
        <v>2299629.6999999997</v>
      </c>
      <c r="I17" s="232">
        <f t="shared" si="2"/>
        <v>154837.22999999998</v>
      </c>
      <c r="J17" s="232">
        <f t="shared" si="2"/>
        <v>3792.46</v>
      </c>
      <c r="K17" s="232">
        <f t="shared" si="2"/>
        <v>1664.88</v>
      </c>
      <c r="L17" s="232">
        <f t="shared" si="2"/>
        <v>2083.71</v>
      </c>
      <c r="M17" s="232">
        <f t="shared" si="2"/>
        <v>16862.52</v>
      </c>
      <c r="N17" s="232">
        <f t="shared" si="2"/>
        <v>279.17</v>
      </c>
      <c r="O17" s="232">
        <f t="shared" si="2"/>
        <v>227.09</v>
      </c>
      <c r="P17" s="232">
        <f t="shared" si="2"/>
        <v>3391.8200000000006</v>
      </c>
      <c r="Q17" s="232">
        <f t="shared" si="2"/>
        <v>0</v>
      </c>
      <c r="R17" s="234">
        <f t="shared" si="1"/>
        <v>3017361.4099999992</v>
      </c>
    </row>
    <row r="18" spans="1:18" ht="14.25" x14ac:dyDescent="0.2">
      <c r="A18" s="51"/>
      <c r="B18" s="139" t="s">
        <v>62</v>
      </c>
      <c r="C18" s="28"/>
      <c r="D18" s="293" t="s">
        <v>218</v>
      </c>
      <c r="E18" s="294">
        <f>+E19+E20+E21</f>
        <v>451908.74</v>
      </c>
      <c r="F18" s="213">
        <f t="shared" ref="F18:Q18" si="3">+F19+F20+F21</f>
        <v>15663.869999999999</v>
      </c>
      <c r="G18" s="213">
        <f t="shared" si="3"/>
        <v>0</v>
      </c>
      <c r="H18" s="213">
        <f t="shared" si="3"/>
        <v>2299383.9099999997</v>
      </c>
      <c r="I18" s="213">
        <f t="shared" si="3"/>
        <v>37055.72</v>
      </c>
      <c r="J18" s="213">
        <f t="shared" si="3"/>
        <v>1804.32</v>
      </c>
      <c r="K18" s="213">
        <f t="shared" si="3"/>
        <v>790.67000000000007</v>
      </c>
      <c r="L18" s="213">
        <f t="shared" si="3"/>
        <v>1047.8499999999999</v>
      </c>
      <c r="M18" s="213">
        <f t="shared" si="3"/>
        <v>8283.58</v>
      </c>
      <c r="N18" s="213">
        <f t="shared" si="3"/>
        <v>244.17000000000002</v>
      </c>
      <c r="O18" s="213">
        <f t="shared" si="3"/>
        <v>191.38</v>
      </c>
      <c r="P18" s="213">
        <f t="shared" si="3"/>
        <v>1136.1600000000001</v>
      </c>
      <c r="Q18" s="213">
        <f t="shared" si="3"/>
        <v>0</v>
      </c>
      <c r="R18" s="214">
        <f t="shared" si="1"/>
        <v>2817510.3699999996</v>
      </c>
    </row>
    <row r="19" spans="1:18" ht="14.25" x14ac:dyDescent="0.2">
      <c r="A19" s="51"/>
      <c r="B19" s="52"/>
      <c r="C19" s="28" t="s">
        <v>63</v>
      </c>
      <c r="D19" s="68" t="s">
        <v>64</v>
      </c>
      <c r="E19" s="211">
        <f>+[1]MODLA!E14</f>
        <v>12706.77</v>
      </c>
      <c r="F19" s="212">
        <f>+[1]MODLA!F14</f>
        <v>5845.49</v>
      </c>
      <c r="G19" s="216">
        <f>+[1]MODLA!G14</f>
        <v>0</v>
      </c>
      <c r="H19" s="213">
        <f>+[1]MODLA!H14</f>
        <v>23.53</v>
      </c>
      <c r="I19" s="213">
        <f>+[1]MODLA!I14</f>
        <v>1292.07</v>
      </c>
      <c r="J19" s="212">
        <f>+[1]MODLA!J14</f>
        <v>60.95</v>
      </c>
      <c r="K19" s="212">
        <f>+[1]MODLA!K14</f>
        <v>26.69</v>
      </c>
      <c r="L19" s="212">
        <f>+[1]MODLA!L14</f>
        <v>36.130000000000003</v>
      </c>
      <c r="M19" s="213">
        <f>+[1]MODLA!M14</f>
        <v>283.20999999999998</v>
      </c>
      <c r="N19" s="213">
        <f>+[1]MODLA!N14</f>
        <v>9.69</v>
      </c>
      <c r="O19" s="213">
        <f>+[1]MODLA!O14</f>
        <v>7.54</v>
      </c>
      <c r="P19" s="213">
        <f>+[1]MODLA!P14</f>
        <v>45.08</v>
      </c>
      <c r="Q19" s="213">
        <f>+[1]MODLA!Q14</f>
        <v>0</v>
      </c>
      <c r="R19" s="214">
        <f t="shared" si="1"/>
        <v>20337.150000000001</v>
      </c>
    </row>
    <row r="20" spans="1:18" ht="14.25" x14ac:dyDescent="0.2">
      <c r="A20" s="51"/>
      <c r="B20" s="52"/>
      <c r="C20" s="53" t="s">
        <v>65</v>
      </c>
      <c r="D20" s="68" t="s">
        <v>66</v>
      </c>
      <c r="E20" s="211">
        <f>+[1]MODLA!E15</f>
        <v>123151.27</v>
      </c>
      <c r="F20" s="212">
        <f>+[1]MODLA!F15</f>
        <v>462.89</v>
      </c>
      <c r="G20" s="216">
        <f>+[1]MODLA!G15</f>
        <v>0</v>
      </c>
      <c r="H20" s="213">
        <f>+[1]MODLA!H15</f>
        <v>2281826.79</v>
      </c>
      <c r="I20" s="213">
        <f>+[1]MODLA!I15</f>
        <v>13088.85</v>
      </c>
      <c r="J20" s="212">
        <f>+[1]MODLA!J15</f>
        <v>673.53</v>
      </c>
      <c r="K20" s="212">
        <f>+[1]MODLA!K15</f>
        <v>295.49</v>
      </c>
      <c r="L20" s="212">
        <f>+[1]MODLA!L15</f>
        <v>377.66</v>
      </c>
      <c r="M20" s="213">
        <f>+[1]MODLA!M15</f>
        <v>3029.85</v>
      </c>
      <c r="N20" s="213">
        <f>+[1]MODLA!N15</f>
        <v>64.55</v>
      </c>
      <c r="O20" s="213">
        <f>+[1]MODLA!O15</f>
        <v>51.54</v>
      </c>
      <c r="P20" s="213">
        <f>+[1]MODLA!P15</f>
        <v>300.37</v>
      </c>
      <c r="Q20" s="213">
        <f>+[1]MODLA!Q15</f>
        <v>0</v>
      </c>
      <c r="R20" s="214">
        <f t="shared" si="1"/>
        <v>2423322.7900000005</v>
      </c>
    </row>
    <row r="21" spans="1:18" ht="14.25" x14ac:dyDescent="0.2">
      <c r="A21" s="51"/>
      <c r="B21" s="52"/>
      <c r="C21" s="53" t="s">
        <v>67</v>
      </c>
      <c r="D21" s="68" t="s">
        <v>68</v>
      </c>
      <c r="E21" s="211">
        <f>+[1]MODLA!E16</f>
        <v>316050.7</v>
      </c>
      <c r="F21" s="212">
        <f>+[1]MODLA!F16</f>
        <v>9355.49</v>
      </c>
      <c r="G21" s="216">
        <f>+[1]MODLA!G16</f>
        <v>0</v>
      </c>
      <c r="H21" s="213">
        <f>+[1]MODLA!H16</f>
        <v>17533.59</v>
      </c>
      <c r="I21" s="213">
        <f>+[1]MODLA!I16</f>
        <v>22674.799999999999</v>
      </c>
      <c r="J21" s="212">
        <f>+[1]MODLA!J16</f>
        <v>1069.8399999999999</v>
      </c>
      <c r="K21" s="212">
        <f>+[1]MODLA!K16</f>
        <v>468.49</v>
      </c>
      <c r="L21" s="212">
        <f>+[1]MODLA!L16</f>
        <v>634.05999999999995</v>
      </c>
      <c r="M21" s="213">
        <f>+[1]MODLA!M16</f>
        <v>4970.5200000000004</v>
      </c>
      <c r="N21" s="213">
        <f>+[1]MODLA!N16</f>
        <v>169.93</v>
      </c>
      <c r="O21" s="213">
        <f>+[1]MODLA!O16</f>
        <v>132.30000000000001</v>
      </c>
      <c r="P21" s="213">
        <f>+[1]MODLA!P16</f>
        <v>790.71</v>
      </c>
      <c r="Q21" s="213">
        <f>+[1]MODLA!Q16</f>
        <v>0</v>
      </c>
      <c r="R21" s="214">
        <f t="shared" si="1"/>
        <v>373850.43000000005</v>
      </c>
    </row>
    <row r="22" spans="1:18" ht="27" customHeight="1" x14ac:dyDescent="0.2">
      <c r="A22" s="300"/>
      <c r="B22" s="301" t="s">
        <v>69</v>
      </c>
      <c r="C22" s="302"/>
      <c r="D22" s="73" t="s">
        <v>70</v>
      </c>
      <c r="E22" s="294">
        <f>+E23+E24</f>
        <v>59707.8</v>
      </c>
      <c r="F22" s="213">
        <f t="shared" ref="F22:Q22" si="4">+F23+F24</f>
        <v>7312.42</v>
      </c>
      <c r="G22" s="213">
        <f t="shared" si="4"/>
        <v>0</v>
      </c>
      <c r="H22" s="213">
        <f t="shared" si="4"/>
        <v>245.79</v>
      </c>
      <c r="I22" s="213">
        <f t="shared" si="4"/>
        <v>117781.51</v>
      </c>
      <c r="J22" s="213">
        <f t="shared" si="4"/>
        <v>1988.14</v>
      </c>
      <c r="K22" s="213">
        <f t="shared" si="4"/>
        <v>874.21</v>
      </c>
      <c r="L22" s="213">
        <f t="shared" si="4"/>
        <v>1035.8599999999999</v>
      </c>
      <c r="M22" s="213">
        <f t="shared" si="4"/>
        <v>8578.94</v>
      </c>
      <c r="N22" s="213">
        <f t="shared" si="4"/>
        <v>35</v>
      </c>
      <c r="O22" s="213">
        <f t="shared" si="4"/>
        <v>35.71</v>
      </c>
      <c r="P22" s="213">
        <f t="shared" si="4"/>
        <v>2255.6600000000003</v>
      </c>
      <c r="Q22" s="213">
        <f t="shared" si="4"/>
        <v>0</v>
      </c>
      <c r="R22" s="214">
        <f t="shared" si="1"/>
        <v>199851.03999999998</v>
      </c>
    </row>
    <row r="23" spans="1:18" ht="17.25" customHeight="1" x14ac:dyDescent="0.2">
      <c r="A23" s="72"/>
      <c r="B23" s="72"/>
      <c r="C23" s="72" t="s">
        <v>192</v>
      </c>
      <c r="D23" s="303" t="s">
        <v>197</v>
      </c>
      <c r="E23" s="304">
        <f>+[1]MODLA!E18</f>
        <v>52635.44</v>
      </c>
      <c r="F23" s="212">
        <f>+[1]MODLA!F18</f>
        <v>4991.68</v>
      </c>
      <c r="G23" s="216">
        <f>+[1]MODLA!G18</f>
        <v>0</v>
      </c>
      <c r="H23" s="213">
        <f>+[1]MODLA!H18</f>
        <v>221.32</v>
      </c>
      <c r="I23" s="213">
        <f>+[1]MODLA!I18</f>
        <v>114814.64</v>
      </c>
      <c r="J23" s="212">
        <f>+[1]MODLA!J18</f>
        <v>1819.23</v>
      </c>
      <c r="K23" s="212">
        <f>+[1]MODLA!K18</f>
        <v>799.96</v>
      </c>
      <c r="L23" s="212">
        <f>+[1]MODLA!L18</f>
        <v>946.88</v>
      </c>
      <c r="M23" s="213">
        <f>+[1]MODLA!M18</f>
        <v>7845.57</v>
      </c>
      <c r="N23" s="213">
        <f>+[1]MODLA!N18</f>
        <v>30.09</v>
      </c>
      <c r="O23" s="213">
        <f>+[1]MODLA!O18</f>
        <v>31.23</v>
      </c>
      <c r="P23" s="213">
        <f>+[1]MODLA!P18</f>
        <v>2232.84</v>
      </c>
      <c r="Q23" s="213">
        <f>+[1]MODLA!Q18</f>
        <v>0</v>
      </c>
      <c r="R23" s="305">
        <f t="shared" si="1"/>
        <v>186368.88000000003</v>
      </c>
    </row>
    <row r="24" spans="1:18" ht="17.25" customHeight="1" thickBot="1" x14ac:dyDescent="0.25">
      <c r="A24" s="306"/>
      <c r="B24" s="306"/>
      <c r="C24" s="306" t="s">
        <v>194</v>
      </c>
      <c r="D24" s="307" t="s">
        <v>193</v>
      </c>
      <c r="E24" s="308">
        <f>+[1]MODLA!E19</f>
        <v>7072.36</v>
      </c>
      <c r="F24" s="309">
        <f>+[1]MODLA!F19</f>
        <v>2320.7399999999998</v>
      </c>
      <c r="G24" s="247">
        <f>+[1]MODLA!G19</f>
        <v>0</v>
      </c>
      <c r="H24" s="310">
        <f>+[1]MODLA!H19</f>
        <v>24.47</v>
      </c>
      <c r="I24" s="310">
        <f>+[1]MODLA!I19</f>
        <v>2966.87</v>
      </c>
      <c r="J24" s="309">
        <f>+[1]MODLA!J19</f>
        <v>168.91</v>
      </c>
      <c r="K24" s="309">
        <f>+[1]MODLA!K19</f>
        <v>74.25</v>
      </c>
      <c r="L24" s="309">
        <f>+[1]MODLA!L19</f>
        <v>88.98</v>
      </c>
      <c r="M24" s="310">
        <f>+[1]MODLA!M19</f>
        <v>733.37</v>
      </c>
      <c r="N24" s="310">
        <f>+[1]MODLA!N19</f>
        <v>4.91</v>
      </c>
      <c r="O24" s="310">
        <f>+[1]MODLA!O19</f>
        <v>4.4800000000000004</v>
      </c>
      <c r="P24" s="310">
        <f>+[1]MODLA!P19</f>
        <v>22.82</v>
      </c>
      <c r="Q24" s="310">
        <f>+[1]MODLA!Q19</f>
        <v>0</v>
      </c>
      <c r="R24" s="311">
        <f t="shared" si="1"/>
        <v>13482.159999999998</v>
      </c>
    </row>
    <row r="25" spans="1:18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f>+[1]MODLA!E20</f>
        <v>71294.33</v>
      </c>
      <c r="F25" s="207">
        <f>+[1]MODLA!F20</f>
        <v>26241.38</v>
      </c>
      <c r="G25" s="207">
        <f>+[1]MODLA!G20</f>
        <v>0</v>
      </c>
      <c r="H25" s="207">
        <f>+[1]MODLA!H20+[1]MODLA!H21</f>
        <v>222.04</v>
      </c>
      <c r="I25" s="207">
        <f>+[1]MODLA!I20+[1]MODLA!I21</f>
        <v>24907.510000000002</v>
      </c>
      <c r="J25" s="207">
        <f>+[1]MODLA!J20+[1]MODLA!J21</f>
        <v>1401.73</v>
      </c>
      <c r="K25" s="207">
        <f>+[1]MODLA!K20+[1]MODLA!K21</f>
        <v>616.03</v>
      </c>
      <c r="L25" s="207">
        <f>+[1]MODLA!L20+[1]MODLA!L21</f>
        <v>743.66000000000008</v>
      </c>
      <c r="M25" s="207">
        <f>+[1]MODLA!M20+[1]MODLA!M21</f>
        <v>6110.0999999999995</v>
      </c>
      <c r="N25" s="207">
        <f>+[1]MODLA!N20+[1]MODLA!N21</f>
        <v>50.93</v>
      </c>
      <c r="O25" s="207">
        <f>+[1]MODLA!O20+[1]MODLA!O21</f>
        <v>44.83</v>
      </c>
      <c r="P25" s="207">
        <f>+[1]MODLA!P20+[1]MODLA!P21</f>
        <v>237</v>
      </c>
      <c r="Q25" s="207">
        <f>+[1]MODLA!Q20+[1]MODLA!Q21</f>
        <v>0</v>
      </c>
      <c r="R25" s="312">
        <f t="shared" si="1"/>
        <v>131869.53999999998</v>
      </c>
    </row>
    <row r="26" spans="1:18" ht="20.100000000000001" customHeight="1" thickBot="1" x14ac:dyDescent="0.25">
      <c r="A26" s="57" t="s">
        <v>195</v>
      </c>
      <c r="B26" s="45"/>
      <c r="C26" s="290"/>
      <c r="D26" s="82" t="s">
        <v>196</v>
      </c>
      <c r="E26" s="208">
        <f>+[1]MODLA!E21</f>
        <v>0</v>
      </c>
      <c r="F26" s="209">
        <f>+[1]MODLA!F21</f>
        <v>0</v>
      </c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313">
        <f t="shared" si="1"/>
        <v>0</v>
      </c>
    </row>
    <row r="27" spans="1:18" ht="20.100000000000001" customHeight="1" thickBot="1" x14ac:dyDescent="0.25">
      <c r="A27" s="58">
        <v>19999</v>
      </c>
      <c r="B27" s="42"/>
      <c r="C27" s="290"/>
      <c r="D27" s="314" t="s">
        <v>229</v>
      </c>
      <c r="E27" s="315">
        <f>+E26+E25+E17+E16+E15+E14+E13+E10</f>
        <v>16796012.760000002</v>
      </c>
      <c r="F27" s="210">
        <f t="shared" ref="F27:Q27" si="5">+F26+F25+F17+F16+F15+F14+F13+F10</f>
        <v>279096.78000000003</v>
      </c>
      <c r="G27" s="210">
        <f t="shared" si="5"/>
        <v>959.34</v>
      </c>
      <c r="H27" s="210">
        <f t="shared" si="5"/>
        <v>2370651.0599999996</v>
      </c>
      <c r="I27" s="210">
        <f t="shared" si="5"/>
        <v>1275323.6600000001</v>
      </c>
      <c r="J27" s="210">
        <f t="shared" si="5"/>
        <v>34170.160000000003</v>
      </c>
      <c r="K27" s="210">
        <f t="shared" si="5"/>
        <v>14918.93</v>
      </c>
      <c r="L27" s="210">
        <f t="shared" si="5"/>
        <v>22021.559999999998</v>
      </c>
      <c r="M27" s="210">
        <f t="shared" si="5"/>
        <v>166933.69</v>
      </c>
      <c r="N27" s="210">
        <f t="shared" si="5"/>
        <v>8916.61</v>
      </c>
      <c r="O27" s="210">
        <f t="shared" si="5"/>
        <v>6836.7999999999993</v>
      </c>
      <c r="P27" s="210">
        <f t="shared" si="5"/>
        <v>46265.119999999995</v>
      </c>
      <c r="Q27" s="210">
        <f t="shared" si="5"/>
        <v>0</v>
      </c>
      <c r="R27" s="316">
        <f t="shared" si="1"/>
        <v>21022106.470000003</v>
      </c>
    </row>
    <row r="28" spans="1:18" ht="20.100000000000001" customHeight="1" thickBot="1" x14ac:dyDescent="0.3">
      <c r="A28" s="371" t="s">
        <v>34</v>
      </c>
      <c r="B28" s="396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3"/>
    </row>
    <row r="29" spans="1:18" ht="20.100000000000001" customHeight="1" x14ac:dyDescent="0.2">
      <c r="A29" s="317" t="s">
        <v>73</v>
      </c>
      <c r="B29" s="37"/>
      <c r="C29" s="37"/>
      <c r="D29" s="63" t="s">
        <v>25</v>
      </c>
      <c r="E29" s="231">
        <f>+E30+E37+E43</f>
        <v>3165222.56</v>
      </c>
      <c r="F29" s="232">
        <f t="shared" ref="F29:Q29" si="6">+F30+F37+F43</f>
        <v>36251.429999999993</v>
      </c>
      <c r="G29" s="232">
        <f t="shared" si="6"/>
        <v>0</v>
      </c>
      <c r="H29" s="232">
        <f t="shared" si="6"/>
        <v>1738048.49</v>
      </c>
      <c r="I29" s="232">
        <f t="shared" si="6"/>
        <v>195525.74</v>
      </c>
      <c r="J29" s="232">
        <f t="shared" si="6"/>
        <v>2496.3700000000003</v>
      </c>
      <c r="K29" s="232">
        <f t="shared" si="6"/>
        <v>1076.9100000000001</v>
      </c>
      <c r="L29" s="232">
        <f t="shared" si="6"/>
        <v>2126.4500000000003</v>
      </c>
      <c r="M29" s="232">
        <f t="shared" si="6"/>
        <v>93129.1</v>
      </c>
      <c r="N29" s="232">
        <f t="shared" si="6"/>
        <v>1671.8</v>
      </c>
      <c r="O29" s="232">
        <f t="shared" si="6"/>
        <v>208955.27999999997</v>
      </c>
      <c r="P29" s="232">
        <f t="shared" si="6"/>
        <v>122855.18000000001</v>
      </c>
      <c r="Q29" s="232">
        <f t="shared" si="6"/>
        <v>0</v>
      </c>
      <c r="R29" s="234">
        <f t="shared" ref="R29:R92" si="7">SUM(E29:Q29)</f>
        <v>5567359.3100000005</v>
      </c>
    </row>
    <row r="30" spans="1:18" ht="20.100000000000001" customHeight="1" x14ac:dyDescent="0.25">
      <c r="A30" s="64"/>
      <c r="B30" s="318" t="s">
        <v>74</v>
      </c>
      <c r="C30" s="65"/>
      <c r="D30" s="66" t="s">
        <v>27</v>
      </c>
      <c r="E30" s="294">
        <f>+SUM(E31:E36)</f>
        <v>36.799999999999997</v>
      </c>
      <c r="F30" s="213">
        <f t="shared" ref="F30:Q30" si="8">+SUM(F31:F36)</f>
        <v>0</v>
      </c>
      <c r="G30" s="213">
        <f t="shared" si="8"/>
        <v>0</v>
      </c>
      <c r="H30" s="213">
        <f t="shared" si="8"/>
        <v>1734740.25</v>
      </c>
      <c r="I30" s="213">
        <f t="shared" si="8"/>
        <v>111065.79</v>
      </c>
      <c r="J30" s="213">
        <f t="shared" si="8"/>
        <v>245.39</v>
      </c>
      <c r="K30" s="213">
        <f t="shared" si="8"/>
        <v>107.96</v>
      </c>
      <c r="L30" s="213">
        <f t="shared" si="8"/>
        <v>125.67</v>
      </c>
      <c r="M30" s="213">
        <f t="shared" si="8"/>
        <v>79590.84</v>
      </c>
      <c r="N30" s="213">
        <f t="shared" si="8"/>
        <v>0.02</v>
      </c>
      <c r="O30" s="213">
        <f t="shared" si="8"/>
        <v>207693.34</v>
      </c>
      <c r="P30" s="213">
        <f t="shared" si="8"/>
        <v>115075.92</v>
      </c>
      <c r="Q30" s="213">
        <f t="shared" si="8"/>
        <v>0</v>
      </c>
      <c r="R30" s="305">
        <f t="shared" si="7"/>
        <v>2248681.98</v>
      </c>
    </row>
    <row r="31" spans="1:18" ht="20.100000000000001" customHeight="1" x14ac:dyDescent="0.2">
      <c r="A31" s="53"/>
      <c r="B31" s="53"/>
      <c r="C31" s="53" t="s">
        <v>75</v>
      </c>
      <c r="D31" s="68" t="s">
        <v>76</v>
      </c>
      <c r="E31" s="294">
        <f>+[1]MODLA!E26</f>
        <v>36.799999999999997</v>
      </c>
      <c r="F31" s="213">
        <f>+[1]MODLA!F26</f>
        <v>0</v>
      </c>
      <c r="G31" s="216">
        <f>+[1]MODLA!G26</f>
        <v>0</v>
      </c>
      <c r="H31" s="213">
        <f>+[1]MODLA!H26</f>
        <v>1734740.25</v>
      </c>
      <c r="I31" s="213">
        <f>+[1]MODLA!I26</f>
        <v>111065.79</v>
      </c>
      <c r="J31" s="213">
        <f>+[1]MODLA!J26</f>
        <v>245.39</v>
      </c>
      <c r="K31" s="213">
        <f>+[1]MODLA!K26</f>
        <v>107.96</v>
      </c>
      <c r="L31" s="213">
        <f>+[1]MODLA!L26</f>
        <v>125.67</v>
      </c>
      <c r="M31" s="213">
        <f>+[1]MODLA!M26</f>
        <v>79590.84</v>
      </c>
      <c r="N31" s="213">
        <f>+[1]MODLA!N26</f>
        <v>0.02</v>
      </c>
      <c r="O31" s="213">
        <f>+[1]MODLA!O26</f>
        <v>207693.34</v>
      </c>
      <c r="P31" s="213">
        <f>+[1]MODLA!P26</f>
        <v>115075.92</v>
      </c>
      <c r="Q31" s="213">
        <f>+[1]MODLA!Q26</f>
        <v>0</v>
      </c>
      <c r="R31" s="214">
        <f t="shared" si="7"/>
        <v>2248681.98</v>
      </c>
    </row>
    <row r="32" spans="1:18" ht="20.100000000000001" customHeight="1" x14ac:dyDescent="0.2">
      <c r="A32" s="53"/>
      <c r="B32" s="53"/>
      <c r="C32" s="53" t="s">
        <v>77</v>
      </c>
      <c r="D32" s="68" t="s">
        <v>78</v>
      </c>
      <c r="E32" s="294">
        <f>+[1]MODLA!E27</f>
        <v>0</v>
      </c>
      <c r="F32" s="213">
        <f>+[1]MODLA!F27</f>
        <v>0</v>
      </c>
      <c r="G32" s="216">
        <f>+[1]MODLA!G27</f>
        <v>0</v>
      </c>
      <c r="H32" s="213">
        <f>+[1]MODLA!H27</f>
        <v>0</v>
      </c>
      <c r="I32" s="213">
        <f>+[1]MODLA!I27</f>
        <v>0</v>
      </c>
      <c r="J32" s="213">
        <f>+[1]MODLA!J27</f>
        <v>0</v>
      </c>
      <c r="K32" s="213">
        <f>+[1]MODLA!K27</f>
        <v>0</v>
      </c>
      <c r="L32" s="213">
        <f>+[1]MODLA!L27</f>
        <v>0</v>
      </c>
      <c r="M32" s="213">
        <f>+[1]MODLA!M27</f>
        <v>0</v>
      </c>
      <c r="N32" s="213">
        <f>+[1]MODLA!N27</f>
        <v>0</v>
      </c>
      <c r="O32" s="213">
        <f>+[1]MODLA!O27</f>
        <v>0</v>
      </c>
      <c r="P32" s="213">
        <f>+[1]MODLA!P27</f>
        <v>0</v>
      </c>
      <c r="Q32" s="213">
        <f>+[1]MODLA!Q27</f>
        <v>0</v>
      </c>
      <c r="R32" s="214">
        <f t="shared" si="7"/>
        <v>0</v>
      </c>
    </row>
    <row r="33" spans="1:18" ht="20.100000000000001" customHeight="1" x14ac:dyDescent="0.2">
      <c r="A33" s="53"/>
      <c r="B33" s="53"/>
      <c r="C33" s="53" t="s">
        <v>79</v>
      </c>
      <c r="D33" s="68" t="s">
        <v>81</v>
      </c>
      <c r="E33" s="294">
        <f>+[1]MODLA!E28</f>
        <v>0</v>
      </c>
      <c r="F33" s="213">
        <f>+[1]MODLA!F28</f>
        <v>0</v>
      </c>
      <c r="G33" s="216">
        <f>+[1]MODLA!G28</f>
        <v>0</v>
      </c>
      <c r="H33" s="213">
        <f>+[1]MODLA!H28</f>
        <v>0</v>
      </c>
      <c r="I33" s="213">
        <f>+[1]MODLA!I28</f>
        <v>0</v>
      </c>
      <c r="J33" s="213">
        <f>+[1]MODLA!J28</f>
        <v>0</v>
      </c>
      <c r="K33" s="213">
        <f>+[1]MODLA!K28</f>
        <v>0</v>
      </c>
      <c r="L33" s="213">
        <f>+[1]MODLA!L28</f>
        <v>0</v>
      </c>
      <c r="M33" s="213">
        <f>+[1]MODLA!M28</f>
        <v>0</v>
      </c>
      <c r="N33" s="213">
        <f>+[1]MODLA!N28</f>
        <v>0</v>
      </c>
      <c r="O33" s="213">
        <f>+[1]MODLA!O28</f>
        <v>0</v>
      </c>
      <c r="P33" s="213">
        <f>+[1]MODLA!P28</f>
        <v>0</v>
      </c>
      <c r="Q33" s="213">
        <f>+[1]MODLA!Q28</f>
        <v>0</v>
      </c>
      <c r="R33" s="214">
        <f t="shared" si="7"/>
        <v>0</v>
      </c>
    </row>
    <row r="34" spans="1:18" ht="20.100000000000001" customHeight="1" x14ac:dyDescent="0.2">
      <c r="A34" s="53"/>
      <c r="B34" s="53"/>
      <c r="C34" s="53" t="s">
        <v>80</v>
      </c>
      <c r="D34" s="68" t="s">
        <v>83</v>
      </c>
      <c r="E34" s="294">
        <f>+[1]MODLA!E29</f>
        <v>0</v>
      </c>
      <c r="F34" s="213">
        <f>+[1]MODLA!F29</f>
        <v>0</v>
      </c>
      <c r="G34" s="216">
        <f>+[1]MODLA!G29</f>
        <v>0</v>
      </c>
      <c r="H34" s="213">
        <f>+[1]MODLA!H29</f>
        <v>0</v>
      </c>
      <c r="I34" s="213">
        <f>+[1]MODLA!I29</f>
        <v>0</v>
      </c>
      <c r="J34" s="213">
        <f>+[1]MODLA!J29</f>
        <v>0</v>
      </c>
      <c r="K34" s="213">
        <f>+[1]MODLA!K29</f>
        <v>0</v>
      </c>
      <c r="L34" s="213">
        <f>+[1]MODLA!L29</f>
        <v>0</v>
      </c>
      <c r="M34" s="213">
        <f>+[1]MODLA!M29</f>
        <v>0</v>
      </c>
      <c r="N34" s="213">
        <f>+[1]MODLA!N29</f>
        <v>0</v>
      </c>
      <c r="O34" s="213">
        <f>+[1]MODLA!O29</f>
        <v>0</v>
      </c>
      <c r="P34" s="213">
        <f>+[1]MODLA!P29</f>
        <v>0</v>
      </c>
      <c r="Q34" s="213">
        <f>+[1]MODLA!Q29</f>
        <v>0</v>
      </c>
      <c r="R34" s="214">
        <f t="shared" si="7"/>
        <v>0</v>
      </c>
    </row>
    <row r="35" spans="1:18" ht="20.100000000000001" customHeight="1" x14ac:dyDescent="0.2">
      <c r="A35" s="53"/>
      <c r="B35" s="53"/>
      <c r="C35" s="53" t="s">
        <v>82</v>
      </c>
      <c r="D35" s="69" t="s">
        <v>254</v>
      </c>
      <c r="E35" s="294">
        <f>+[1]MODLA!E30</f>
        <v>0</v>
      </c>
      <c r="F35" s="213">
        <f>+[1]MODLA!F30</f>
        <v>0</v>
      </c>
      <c r="G35" s="213">
        <f>+[1]MODLA!G30</f>
        <v>0</v>
      </c>
      <c r="H35" s="213">
        <f>+[1]MODLA!H30</f>
        <v>0</v>
      </c>
      <c r="I35" s="213">
        <f>+[1]MODLA!I30</f>
        <v>0</v>
      </c>
      <c r="J35" s="213">
        <f>+[1]MODLA!J30</f>
        <v>0</v>
      </c>
      <c r="K35" s="213">
        <f>+[1]MODLA!K30</f>
        <v>0</v>
      </c>
      <c r="L35" s="213">
        <f>+[1]MODLA!L30</f>
        <v>0</v>
      </c>
      <c r="M35" s="213">
        <f>+[1]MODLA!M30</f>
        <v>0</v>
      </c>
      <c r="N35" s="213">
        <f>+[1]MODLA!N30</f>
        <v>0</v>
      </c>
      <c r="O35" s="213">
        <f>+[1]MODLA!O30</f>
        <v>0</v>
      </c>
      <c r="P35" s="213">
        <f>+[1]MODLA!P30</f>
        <v>0</v>
      </c>
      <c r="Q35" s="213">
        <f>+[1]MODLA!Q30</f>
        <v>0</v>
      </c>
      <c r="R35" s="214">
        <f t="shared" si="7"/>
        <v>0</v>
      </c>
    </row>
    <row r="36" spans="1:18" ht="20.100000000000001" customHeight="1" x14ac:dyDescent="0.2">
      <c r="A36" s="53"/>
      <c r="B36" s="53"/>
      <c r="C36" s="53" t="s">
        <v>84</v>
      </c>
      <c r="D36" s="68" t="s">
        <v>203</v>
      </c>
      <c r="E36" s="294">
        <f>+[1]MODLA!E31</f>
        <v>0</v>
      </c>
      <c r="F36" s="213">
        <f>+[1]MODLA!F31</f>
        <v>0</v>
      </c>
      <c r="G36" s="213">
        <f>+[1]MODLA!G31</f>
        <v>0</v>
      </c>
      <c r="H36" s="213">
        <f>+[1]MODLA!H31</f>
        <v>0</v>
      </c>
      <c r="I36" s="213">
        <f>+[1]MODLA!I31</f>
        <v>0</v>
      </c>
      <c r="J36" s="213">
        <f>+[1]MODLA!J31</f>
        <v>0</v>
      </c>
      <c r="K36" s="213">
        <f>+[1]MODLA!K31</f>
        <v>0</v>
      </c>
      <c r="L36" s="213">
        <f>+[1]MODLA!L31</f>
        <v>0</v>
      </c>
      <c r="M36" s="213">
        <f>+[1]MODLA!M31</f>
        <v>0</v>
      </c>
      <c r="N36" s="213">
        <f>+[1]MODLA!N31</f>
        <v>0</v>
      </c>
      <c r="O36" s="213">
        <f>+[1]MODLA!O31</f>
        <v>0</v>
      </c>
      <c r="P36" s="213">
        <f>+[1]MODLA!P31</f>
        <v>0</v>
      </c>
      <c r="Q36" s="213">
        <f>+[1]MODLA!Q31</f>
        <v>0</v>
      </c>
      <c r="R36" s="214">
        <f t="shared" si="7"/>
        <v>0</v>
      </c>
    </row>
    <row r="37" spans="1:18" ht="20.100000000000001" customHeight="1" x14ac:dyDescent="0.25">
      <c r="A37" s="64"/>
      <c r="B37" s="318" t="s">
        <v>85</v>
      </c>
      <c r="C37" s="53"/>
      <c r="D37" s="66" t="s">
        <v>28</v>
      </c>
      <c r="E37" s="294">
        <f>+SUM(E38:E42)</f>
        <v>228.36</v>
      </c>
      <c r="F37" s="213">
        <f t="shared" ref="F37:Q37" si="9">+SUM(F38:F42)</f>
        <v>0</v>
      </c>
      <c r="G37" s="213">
        <f t="shared" si="9"/>
        <v>0</v>
      </c>
      <c r="H37" s="213">
        <f t="shared" si="9"/>
        <v>4.7300000000000004</v>
      </c>
      <c r="I37" s="213">
        <f t="shared" si="9"/>
        <v>833.14</v>
      </c>
      <c r="J37" s="213">
        <f t="shared" si="9"/>
        <v>49.53</v>
      </c>
      <c r="K37" s="213">
        <f t="shared" si="9"/>
        <v>21.79</v>
      </c>
      <c r="L37" s="213">
        <f t="shared" si="9"/>
        <v>25.43</v>
      </c>
      <c r="M37" s="213">
        <f t="shared" si="9"/>
        <v>211.97</v>
      </c>
      <c r="N37" s="213">
        <f t="shared" si="9"/>
        <v>0.12</v>
      </c>
      <c r="O37" s="213">
        <f t="shared" si="9"/>
        <v>0.33</v>
      </c>
      <c r="P37" s="213">
        <f t="shared" si="9"/>
        <v>0.55000000000000004</v>
      </c>
      <c r="Q37" s="213">
        <f t="shared" si="9"/>
        <v>0</v>
      </c>
      <c r="R37" s="305">
        <f t="shared" si="7"/>
        <v>1375.9499999999998</v>
      </c>
    </row>
    <row r="38" spans="1:18" ht="20.100000000000001" customHeight="1" x14ac:dyDescent="0.2">
      <c r="A38" s="53"/>
      <c r="B38" s="53"/>
      <c r="C38" s="53" t="s">
        <v>86</v>
      </c>
      <c r="D38" s="68" t="s">
        <v>87</v>
      </c>
      <c r="E38" s="294">
        <f>+[1]MODLA!E33</f>
        <v>228.36</v>
      </c>
      <c r="F38" s="213">
        <f>+[1]MODLA!F33</f>
        <v>0</v>
      </c>
      <c r="G38" s="216">
        <f>+[1]MODLA!G33</f>
        <v>0</v>
      </c>
      <c r="H38" s="213">
        <f>+[1]MODLA!H33</f>
        <v>4.7300000000000004</v>
      </c>
      <c r="I38" s="213">
        <f>+[1]MODLA!I33</f>
        <v>833.14</v>
      </c>
      <c r="J38" s="213">
        <f>+[1]MODLA!J33</f>
        <v>49.53</v>
      </c>
      <c r="K38" s="213">
        <f>+[1]MODLA!K33</f>
        <v>21.79</v>
      </c>
      <c r="L38" s="213">
        <f>+[1]MODLA!L33</f>
        <v>25.43</v>
      </c>
      <c r="M38" s="213">
        <f>+[1]MODLA!M33</f>
        <v>211.97</v>
      </c>
      <c r="N38" s="213">
        <f>+[1]MODLA!N33</f>
        <v>0.12</v>
      </c>
      <c r="O38" s="213">
        <f>+[1]MODLA!O33</f>
        <v>0.33</v>
      </c>
      <c r="P38" s="213">
        <f>+[1]MODLA!P33</f>
        <v>0.55000000000000004</v>
      </c>
      <c r="Q38" s="213">
        <f>+[1]MODLA!Q33</f>
        <v>0</v>
      </c>
      <c r="R38" s="305">
        <f t="shared" si="7"/>
        <v>1375.9499999999998</v>
      </c>
    </row>
    <row r="39" spans="1:18" ht="20.100000000000001" customHeight="1" x14ac:dyDescent="0.2">
      <c r="A39" s="53"/>
      <c r="B39" s="53"/>
      <c r="C39" s="53" t="s">
        <v>88</v>
      </c>
      <c r="D39" s="68" t="s">
        <v>89</v>
      </c>
      <c r="E39" s="294">
        <f>+[1]MODLA!E34</f>
        <v>0</v>
      </c>
      <c r="F39" s="213">
        <f>+[1]MODLA!F34</f>
        <v>0</v>
      </c>
      <c r="G39" s="216">
        <f>+[1]MODLA!G34</f>
        <v>0</v>
      </c>
      <c r="H39" s="213">
        <f>+[1]MODLA!H34</f>
        <v>0</v>
      </c>
      <c r="I39" s="213">
        <f>+[1]MODLA!I34</f>
        <v>0</v>
      </c>
      <c r="J39" s="213">
        <f>+[1]MODLA!J34</f>
        <v>0</v>
      </c>
      <c r="K39" s="213">
        <f>+[1]MODLA!K34</f>
        <v>0</v>
      </c>
      <c r="L39" s="213">
        <f>+[1]MODLA!L34</f>
        <v>0</v>
      </c>
      <c r="M39" s="213">
        <f>+[1]MODLA!M34</f>
        <v>0</v>
      </c>
      <c r="N39" s="213">
        <f>+[1]MODLA!N34</f>
        <v>0</v>
      </c>
      <c r="O39" s="213">
        <f>+[1]MODLA!O34</f>
        <v>0</v>
      </c>
      <c r="P39" s="213">
        <f>+[1]MODLA!P34</f>
        <v>0</v>
      </c>
      <c r="Q39" s="213">
        <f>+[1]MODLA!Q34</f>
        <v>0</v>
      </c>
      <c r="R39" s="305">
        <f t="shared" si="7"/>
        <v>0</v>
      </c>
    </row>
    <row r="40" spans="1:18" ht="20.100000000000001" customHeight="1" x14ac:dyDescent="0.2">
      <c r="A40" s="53"/>
      <c r="B40" s="53"/>
      <c r="C40" s="53" t="s">
        <v>90</v>
      </c>
      <c r="D40" s="68" t="s">
        <v>92</v>
      </c>
      <c r="E40" s="294">
        <f>+[1]MODLA!E35</f>
        <v>0</v>
      </c>
      <c r="F40" s="213">
        <f>+[1]MODLA!F35</f>
        <v>0</v>
      </c>
      <c r="G40" s="216">
        <f>+[1]MODLA!G35</f>
        <v>0</v>
      </c>
      <c r="H40" s="213">
        <f>+[1]MODLA!H35</f>
        <v>0</v>
      </c>
      <c r="I40" s="213">
        <f>+[1]MODLA!I35</f>
        <v>0</v>
      </c>
      <c r="J40" s="213">
        <f>+[1]MODLA!J35</f>
        <v>0</v>
      </c>
      <c r="K40" s="213">
        <f>+[1]MODLA!K35</f>
        <v>0</v>
      </c>
      <c r="L40" s="213">
        <f>+[1]MODLA!L35</f>
        <v>0</v>
      </c>
      <c r="M40" s="213">
        <f>+[1]MODLA!M35</f>
        <v>0</v>
      </c>
      <c r="N40" s="213">
        <f>+[1]MODLA!N35</f>
        <v>0</v>
      </c>
      <c r="O40" s="213">
        <f>+[1]MODLA!O35</f>
        <v>0</v>
      </c>
      <c r="P40" s="213">
        <f>+[1]MODLA!P35</f>
        <v>0</v>
      </c>
      <c r="Q40" s="213">
        <f>+[1]MODLA!Q35</f>
        <v>0</v>
      </c>
      <c r="R40" s="305">
        <f t="shared" si="7"/>
        <v>0</v>
      </c>
    </row>
    <row r="41" spans="1:18" ht="20.100000000000001" customHeight="1" x14ac:dyDescent="0.2">
      <c r="A41" s="53"/>
      <c r="B41" s="53"/>
      <c r="C41" s="53" t="s">
        <v>91</v>
      </c>
      <c r="D41" s="69" t="s">
        <v>255</v>
      </c>
      <c r="E41" s="294">
        <f>+[1]MODLA!E36</f>
        <v>0</v>
      </c>
      <c r="F41" s="213">
        <f>+[1]MODLA!F36</f>
        <v>0</v>
      </c>
      <c r="G41" s="216">
        <f>+[1]MODLA!G36</f>
        <v>0</v>
      </c>
      <c r="H41" s="213">
        <f>+[1]MODLA!H36</f>
        <v>0</v>
      </c>
      <c r="I41" s="213">
        <f>+[1]MODLA!I36</f>
        <v>0</v>
      </c>
      <c r="J41" s="213">
        <f>+[1]MODLA!J36</f>
        <v>0</v>
      </c>
      <c r="K41" s="213">
        <f>+[1]MODLA!K36</f>
        <v>0</v>
      </c>
      <c r="L41" s="213">
        <f>+[1]MODLA!L36</f>
        <v>0</v>
      </c>
      <c r="M41" s="213">
        <f>+[1]MODLA!M36</f>
        <v>0</v>
      </c>
      <c r="N41" s="213">
        <f>+[1]MODLA!N36</f>
        <v>0</v>
      </c>
      <c r="O41" s="213">
        <f>+[1]MODLA!O36</f>
        <v>0</v>
      </c>
      <c r="P41" s="213">
        <f>+[1]MODLA!P36</f>
        <v>0</v>
      </c>
      <c r="Q41" s="213">
        <f>+[1]MODLA!Q36</f>
        <v>0</v>
      </c>
      <c r="R41" s="214">
        <f t="shared" si="7"/>
        <v>0</v>
      </c>
    </row>
    <row r="42" spans="1:18" ht="20.100000000000001" customHeight="1" x14ac:dyDescent="0.2">
      <c r="A42" s="53"/>
      <c r="B42" s="72"/>
      <c r="C42" s="53" t="s">
        <v>93</v>
      </c>
      <c r="D42" s="68" t="s">
        <v>215</v>
      </c>
      <c r="E42" s="294">
        <f>+[1]MODLA!E37</f>
        <v>0</v>
      </c>
      <c r="F42" s="213">
        <f>+[1]MODLA!F37</f>
        <v>0</v>
      </c>
      <c r="G42" s="216">
        <f>+[1]MODLA!G37</f>
        <v>0</v>
      </c>
      <c r="H42" s="213">
        <f>+[1]MODLA!H37</f>
        <v>0</v>
      </c>
      <c r="I42" s="213">
        <f>+[1]MODLA!I37</f>
        <v>0</v>
      </c>
      <c r="J42" s="213">
        <f>+[1]MODLA!J37</f>
        <v>0</v>
      </c>
      <c r="K42" s="213">
        <f>+[1]MODLA!K37</f>
        <v>0</v>
      </c>
      <c r="L42" s="213">
        <f>+[1]MODLA!L37</f>
        <v>0</v>
      </c>
      <c r="M42" s="213">
        <f>+[1]MODLA!M37</f>
        <v>0</v>
      </c>
      <c r="N42" s="213">
        <f>+[1]MODLA!N37</f>
        <v>0</v>
      </c>
      <c r="O42" s="213">
        <f>+[1]MODLA!O37</f>
        <v>0</v>
      </c>
      <c r="P42" s="213">
        <f>+[1]MODLA!P37</f>
        <v>0</v>
      </c>
      <c r="Q42" s="213">
        <f>+[1]MODLA!Q37</f>
        <v>0</v>
      </c>
      <c r="R42" s="214">
        <f t="shared" si="7"/>
        <v>0</v>
      </c>
    </row>
    <row r="43" spans="1:18" ht="20.100000000000001" customHeight="1" x14ac:dyDescent="0.2">
      <c r="A43" s="71"/>
      <c r="B43" s="319" t="s">
        <v>94</v>
      </c>
      <c r="C43" s="72"/>
      <c r="D43" s="73" t="s">
        <v>29</v>
      </c>
      <c r="E43" s="294">
        <f>+E44+E45</f>
        <v>3164957.4</v>
      </c>
      <c r="F43" s="213">
        <f t="shared" ref="F43:Q43" si="10">+F44+F45</f>
        <v>36251.429999999993</v>
      </c>
      <c r="G43" s="213">
        <f t="shared" si="10"/>
        <v>0</v>
      </c>
      <c r="H43" s="213">
        <f t="shared" si="10"/>
        <v>3303.5099999999998</v>
      </c>
      <c r="I43" s="213">
        <f t="shared" si="10"/>
        <v>83626.810000000012</v>
      </c>
      <c r="J43" s="213">
        <f t="shared" si="10"/>
        <v>2201.4500000000003</v>
      </c>
      <c r="K43" s="213">
        <f t="shared" si="10"/>
        <v>947.16000000000008</v>
      </c>
      <c r="L43" s="213">
        <f t="shared" si="10"/>
        <v>1975.3500000000001</v>
      </c>
      <c r="M43" s="213">
        <f t="shared" si="10"/>
        <v>13326.29</v>
      </c>
      <c r="N43" s="213">
        <f t="shared" si="10"/>
        <v>1671.6599999999999</v>
      </c>
      <c r="O43" s="213">
        <f t="shared" si="10"/>
        <v>1261.6100000000001</v>
      </c>
      <c r="P43" s="213">
        <f t="shared" si="10"/>
        <v>7778.71</v>
      </c>
      <c r="Q43" s="213">
        <f t="shared" si="10"/>
        <v>0</v>
      </c>
      <c r="R43" s="214">
        <f t="shared" si="7"/>
        <v>3317301.3800000004</v>
      </c>
    </row>
    <row r="44" spans="1:18" ht="20.100000000000001" customHeight="1" x14ac:dyDescent="0.2">
      <c r="A44" s="53"/>
      <c r="B44" s="53"/>
      <c r="C44" s="72" t="s">
        <v>95</v>
      </c>
      <c r="D44" s="74" t="s">
        <v>230</v>
      </c>
      <c r="E44" s="294">
        <f>+[1]MODLA!E39</f>
        <v>3111586.9</v>
      </c>
      <c r="F44" s="213">
        <f>+[1]MODLA!F39</f>
        <v>3365.09</v>
      </c>
      <c r="G44" s="216">
        <f>+[1]MODLA!G39</f>
        <v>0</v>
      </c>
      <c r="H44" s="213">
        <f>+[1]MODLA!H39</f>
        <v>3205.49</v>
      </c>
      <c r="I44" s="213">
        <f>+[1]MODLA!I39</f>
        <v>79715.240000000005</v>
      </c>
      <c r="J44" s="213">
        <f>+[1]MODLA!J39</f>
        <v>2043.15</v>
      </c>
      <c r="K44" s="213">
        <f>+[1]MODLA!K39</f>
        <v>878.09</v>
      </c>
      <c r="L44" s="213">
        <f>+[1]MODLA!L39</f>
        <v>1871.44</v>
      </c>
      <c r="M44" s="213">
        <f>+[1]MODLA!M39</f>
        <v>12544.18</v>
      </c>
      <c r="N44" s="213">
        <f>+[1]MODLA!N39</f>
        <v>1626.62</v>
      </c>
      <c r="O44" s="213">
        <f>+[1]MODLA!O39</f>
        <v>1227.1400000000001</v>
      </c>
      <c r="P44" s="213">
        <f>+[1]MODLA!P39</f>
        <v>7569.11</v>
      </c>
      <c r="Q44" s="213">
        <f>+[1]MODLA!Q39</f>
        <v>0</v>
      </c>
      <c r="R44" s="214">
        <f t="shared" si="7"/>
        <v>3225632.45</v>
      </c>
    </row>
    <row r="45" spans="1:18" ht="20.100000000000001" customHeight="1" thickBot="1" x14ac:dyDescent="0.25">
      <c r="A45" s="320"/>
      <c r="B45" s="306"/>
      <c r="C45" s="321" t="s">
        <v>96</v>
      </c>
      <c r="D45" s="307" t="s">
        <v>204</v>
      </c>
      <c r="E45" s="322">
        <f>+[1]MODLA!E40</f>
        <v>53370.5</v>
      </c>
      <c r="F45" s="310">
        <f>+[1]MODLA!F40</f>
        <v>32886.339999999997</v>
      </c>
      <c r="G45" s="247">
        <f>+[1]MODLA!G40</f>
        <v>0</v>
      </c>
      <c r="H45" s="310">
        <f>+[1]MODLA!H40</f>
        <v>98.02</v>
      </c>
      <c r="I45" s="310">
        <f>+[1]MODLA!I40</f>
        <v>3911.57</v>
      </c>
      <c r="J45" s="310">
        <f>+[1]MODLA!J40</f>
        <v>158.30000000000001</v>
      </c>
      <c r="K45" s="310">
        <f>+[1]MODLA!K40</f>
        <v>69.069999999999993</v>
      </c>
      <c r="L45" s="310">
        <f>+[1]MODLA!L40</f>
        <v>103.91</v>
      </c>
      <c r="M45" s="310">
        <f>+[1]MODLA!M40</f>
        <v>782.11</v>
      </c>
      <c r="N45" s="310">
        <f>+[1]MODLA!N40</f>
        <v>45.04</v>
      </c>
      <c r="O45" s="310">
        <f>+[1]MODLA!O40</f>
        <v>34.47</v>
      </c>
      <c r="P45" s="310">
        <f>+[1]MODLA!P40</f>
        <v>209.6</v>
      </c>
      <c r="Q45" s="310">
        <f>+[1]MODLA!Q40</f>
        <v>0</v>
      </c>
      <c r="R45" s="248">
        <f t="shared" si="7"/>
        <v>91668.930000000022</v>
      </c>
    </row>
    <row r="46" spans="1:18" ht="20.100000000000001" customHeight="1" thickBot="1" x14ac:dyDescent="0.25">
      <c r="A46" s="323" t="s">
        <v>97</v>
      </c>
      <c r="B46" s="324"/>
      <c r="C46" s="321"/>
      <c r="D46" s="325" t="s">
        <v>26</v>
      </c>
      <c r="E46" s="250">
        <f>+[1]MODLA!E41</f>
        <v>60582.55</v>
      </c>
      <c r="F46" s="251">
        <f>+[1]MODLA!F41</f>
        <v>26048.9</v>
      </c>
      <c r="G46" s="252">
        <f>+[1]MODLA!G41</f>
        <v>0</v>
      </c>
      <c r="H46" s="209">
        <f>+[1]MODLA!H41</f>
        <v>107.21</v>
      </c>
      <c r="I46" s="209">
        <f>+[1]MODLA!I41</f>
        <v>5543.2</v>
      </c>
      <c r="J46" s="251">
        <f>+[1]MODLA!J41</f>
        <v>255.37</v>
      </c>
      <c r="K46" s="251">
        <f>+[1]MODLA!K41</f>
        <v>111.77</v>
      </c>
      <c r="L46" s="251">
        <f>+[1]MODLA!L41</f>
        <v>153.72</v>
      </c>
      <c r="M46" s="209">
        <f>+[1]MODLA!M41</f>
        <v>1197.4100000000001</v>
      </c>
      <c r="N46" s="209">
        <f>+[1]MODLA!N41</f>
        <v>45.24</v>
      </c>
      <c r="O46" s="209">
        <f>+[1]MODLA!O41</f>
        <v>35.08</v>
      </c>
      <c r="P46" s="209">
        <f>+[1]MODLA!P41</f>
        <v>210.51</v>
      </c>
      <c r="Q46" s="209">
        <f>+[1]MODLA!Q41</f>
        <v>0</v>
      </c>
      <c r="R46" s="253">
        <f t="shared" si="7"/>
        <v>94290.960000000021</v>
      </c>
    </row>
    <row r="47" spans="1:18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f>+[1]MODLA!E42</f>
        <v>0</v>
      </c>
      <c r="F47" s="227">
        <f>+[1]MODLA!F42</f>
        <v>0</v>
      </c>
      <c r="G47" s="228">
        <f>+[1]MODLA!G42</f>
        <v>0</v>
      </c>
      <c r="H47" s="229">
        <f>+[1]MODLA!H42</f>
        <v>0</v>
      </c>
      <c r="I47" s="229">
        <f>+[1]MODLA!I42</f>
        <v>0</v>
      </c>
      <c r="J47" s="227">
        <f>+[1]MODLA!J42</f>
        <v>0</v>
      </c>
      <c r="K47" s="227">
        <f>+[1]MODLA!K42</f>
        <v>0</v>
      </c>
      <c r="L47" s="227">
        <f>+[1]MODLA!L42</f>
        <v>0</v>
      </c>
      <c r="M47" s="229">
        <f>+[1]MODLA!M42</f>
        <v>0</v>
      </c>
      <c r="N47" s="229">
        <f>+[1]MODLA!N42</f>
        <v>0</v>
      </c>
      <c r="O47" s="229">
        <f>+[1]MODLA!O42</f>
        <v>0</v>
      </c>
      <c r="P47" s="229">
        <f>+[1]MODLA!P42</f>
        <v>0</v>
      </c>
      <c r="Q47" s="229">
        <f>+[1]MODLA!Q42</f>
        <v>0</v>
      </c>
      <c r="R47" s="230">
        <f t="shared" si="7"/>
        <v>0</v>
      </c>
    </row>
    <row r="48" spans="1:18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f>+[1]MODLA!E43</f>
        <v>612908.82999999996</v>
      </c>
      <c r="F48" s="207">
        <f>+[1]MODLA!F43</f>
        <v>180906.27</v>
      </c>
      <c r="G48" s="224">
        <f>+[1]MODLA!G43</f>
        <v>0</v>
      </c>
      <c r="H48" s="207">
        <f>+[1]MODLA!H43</f>
        <v>613775.87</v>
      </c>
      <c r="I48" s="207">
        <f>+[1]MODLA!I43</f>
        <v>4081578.96</v>
      </c>
      <c r="J48" s="207">
        <f>+[1]MODLA!J43</f>
        <v>2588728.67</v>
      </c>
      <c r="K48" s="207">
        <f>+[1]MODLA!K43</f>
        <v>136400.41</v>
      </c>
      <c r="L48" s="207">
        <f>+[1]MODLA!L43</f>
        <v>118076.11</v>
      </c>
      <c r="M48" s="207">
        <f>+[1]MODLA!M43</f>
        <v>984651.67</v>
      </c>
      <c r="N48" s="207">
        <f>+[1]MODLA!N43</f>
        <v>414.53</v>
      </c>
      <c r="O48" s="207">
        <f>+[1]MODLA!O43</f>
        <v>1412.43</v>
      </c>
      <c r="P48" s="207">
        <f>+[1]MODLA!P43</f>
        <v>1928.91</v>
      </c>
      <c r="Q48" s="207">
        <f>+[1]MODLA!Q43</f>
        <v>0</v>
      </c>
      <c r="R48" s="225">
        <f t="shared" si="7"/>
        <v>9320782.6600000001</v>
      </c>
    </row>
    <row r="49" spans="1:18" ht="20.100000000000001" customHeight="1" x14ac:dyDescent="0.2">
      <c r="A49" s="87" t="s">
        <v>101</v>
      </c>
      <c r="B49" s="89"/>
      <c r="C49" s="89"/>
      <c r="D49" s="63" t="s">
        <v>16</v>
      </c>
      <c r="E49" s="231">
        <f>+E50+E51+E54</f>
        <v>199450849.20999998</v>
      </c>
      <c r="F49" s="232">
        <f t="shared" ref="F49:Q49" si="11">+F50+F51+F54</f>
        <v>9086.15</v>
      </c>
      <c r="G49" s="232">
        <f t="shared" si="11"/>
        <v>0</v>
      </c>
      <c r="H49" s="232">
        <f t="shared" si="11"/>
        <v>215708.79999999999</v>
      </c>
      <c r="I49" s="232">
        <f t="shared" si="11"/>
        <v>7029647.5800000001</v>
      </c>
      <c r="J49" s="232">
        <f t="shared" si="11"/>
        <v>245747.90999999997</v>
      </c>
      <c r="K49" s="232">
        <f t="shared" si="11"/>
        <v>106784.18</v>
      </c>
      <c r="L49" s="232">
        <f t="shared" si="11"/>
        <v>178683.13999999998</v>
      </c>
      <c r="M49" s="232">
        <f t="shared" si="11"/>
        <v>1294382.73</v>
      </c>
      <c r="N49" s="232">
        <f t="shared" si="11"/>
        <v>104157.73000000001</v>
      </c>
      <c r="O49" s="232">
        <f t="shared" si="11"/>
        <v>79128.149999999994</v>
      </c>
      <c r="P49" s="232">
        <f t="shared" si="11"/>
        <v>484673.62</v>
      </c>
      <c r="Q49" s="232">
        <f t="shared" si="11"/>
        <v>0</v>
      </c>
      <c r="R49" s="326">
        <f t="shared" si="7"/>
        <v>209198849.19999999</v>
      </c>
    </row>
    <row r="50" spans="1:18" ht="20.100000000000001" customHeight="1" x14ac:dyDescent="0.2">
      <c r="A50" s="90"/>
      <c r="B50" s="146" t="s">
        <v>102</v>
      </c>
      <c r="C50" s="91"/>
      <c r="D50" s="73" t="s">
        <v>103</v>
      </c>
      <c r="E50" s="294">
        <f>+[1]MODLA!E45</f>
        <v>0</v>
      </c>
      <c r="F50" s="213">
        <f>+[1]MODLA!F45</f>
        <v>0</v>
      </c>
      <c r="G50" s="216">
        <f>+[1]MODLA!G45</f>
        <v>0</v>
      </c>
      <c r="H50" s="213">
        <f>+[1]MODLA!H45</f>
        <v>40.44</v>
      </c>
      <c r="I50" s="213">
        <f>+[1]MODLA!I45</f>
        <v>7448.67</v>
      </c>
      <c r="J50" s="213">
        <f>+[1]MODLA!J45</f>
        <v>444.62</v>
      </c>
      <c r="K50" s="213">
        <f>+[1]MODLA!K45</f>
        <v>195.6</v>
      </c>
      <c r="L50" s="213">
        <f>+[1]MODLA!L45</f>
        <v>227.69</v>
      </c>
      <c r="M50" s="213">
        <f>+[1]MODLA!M45</f>
        <v>1900.21</v>
      </c>
      <c r="N50" s="213">
        <f>+[1]MODLA!N45</f>
        <v>0</v>
      </c>
      <c r="O50" s="213">
        <f>+[1]MODLA!O45</f>
        <v>2.13</v>
      </c>
      <c r="P50" s="213">
        <f>+[1]MODLA!P45</f>
        <v>0</v>
      </c>
      <c r="Q50" s="213">
        <f>+[1]MODLA!Q45</f>
        <v>0</v>
      </c>
      <c r="R50" s="214">
        <f t="shared" si="7"/>
        <v>10259.359999999999</v>
      </c>
    </row>
    <row r="51" spans="1:18" ht="20.100000000000001" customHeight="1" x14ac:dyDescent="0.2">
      <c r="A51" s="90"/>
      <c r="B51" s="146" t="s">
        <v>104</v>
      </c>
      <c r="C51" s="91"/>
      <c r="D51" s="73" t="s">
        <v>221</v>
      </c>
      <c r="E51" s="294">
        <f>+E52+E53</f>
        <v>103730527.59999999</v>
      </c>
      <c r="F51" s="213">
        <f t="shared" ref="F51:Q51" si="12">+F52+F53</f>
        <v>9058.41</v>
      </c>
      <c r="G51" s="213">
        <f t="shared" si="12"/>
        <v>0</v>
      </c>
      <c r="H51" s="213">
        <f t="shared" si="12"/>
        <v>112465.70999999999</v>
      </c>
      <c r="I51" s="213">
        <f t="shared" si="12"/>
        <v>3706803.24</v>
      </c>
      <c r="J51" s="213">
        <f t="shared" si="12"/>
        <v>130838.39999999999</v>
      </c>
      <c r="K51" s="213">
        <f t="shared" si="12"/>
        <v>56869.229999999996</v>
      </c>
      <c r="L51" s="213">
        <f t="shared" si="12"/>
        <v>94482.26999999999</v>
      </c>
      <c r="M51" s="213">
        <f t="shared" si="12"/>
        <v>686136.97</v>
      </c>
      <c r="N51" s="213">
        <f t="shared" si="12"/>
        <v>54172.68</v>
      </c>
      <c r="O51" s="213">
        <f t="shared" si="12"/>
        <v>41169.22</v>
      </c>
      <c r="P51" s="213">
        <f t="shared" si="12"/>
        <v>252079.9</v>
      </c>
      <c r="Q51" s="213">
        <f t="shared" si="12"/>
        <v>0</v>
      </c>
      <c r="R51" s="305">
        <f t="shared" si="7"/>
        <v>108874603.63</v>
      </c>
    </row>
    <row r="52" spans="1:18" ht="17.25" customHeight="1" x14ac:dyDescent="0.2">
      <c r="A52" s="93"/>
      <c r="B52" s="93"/>
      <c r="C52" s="28" t="s">
        <v>105</v>
      </c>
      <c r="D52" s="303" t="s">
        <v>222</v>
      </c>
      <c r="E52" s="294">
        <f>+[1]MODLA!E47</f>
        <v>54933012.219999999</v>
      </c>
      <c r="F52" s="213">
        <f>+[1]MODLA!F47</f>
        <v>9058.41</v>
      </c>
      <c r="G52" s="213">
        <f>+[1]MODLA!G47</f>
        <v>0</v>
      </c>
      <c r="H52" s="213">
        <f>+[1]MODLA!H47</f>
        <v>59405.57</v>
      </c>
      <c r="I52" s="213">
        <f>+[1]MODLA!I47</f>
        <v>1934076.1</v>
      </c>
      <c r="J52" s="213">
        <f>+[1]MODLA!J47</f>
        <v>67556.81</v>
      </c>
      <c r="K52" s="213">
        <f>+[1]MODLA!K47</f>
        <v>29354.55</v>
      </c>
      <c r="L52" s="213">
        <f>+[1]MODLA!L47</f>
        <v>49149.64</v>
      </c>
      <c r="M52" s="213">
        <f>+[1]MODLA!M47</f>
        <v>355964.12</v>
      </c>
      <c r="N52" s="213">
        <f>+[1]MODLA!N47</f>
        <v>28690.68</v>
      </c>
      <c r="O52" s="213">
        <f>+[1]MODLA!O47</f>
        <v>21795.53</v>
      </c>
      <c r="P52" s="213">
        <f>+[1]MODLA!P47</f>
        <v>133505.37</v>
      </c>
      <c r="Q52" s="213">
        <f>+[1]MODLA!Q47</f>
        <v>0</v>
      </c>
      <c r="R52" s="214">
        <f t="shared" si="7"/>
        <v>57621568.999999993</v>
      </c>
    </row>
    <row r="53" spans="1:18" ht="24.75" customHeight="1" x14ac:dyDescent="0.2">
      <c r="A53" s="93"/>
      <c r="B53" s="93"/>
      <c r="C53" s="28" t="s">
        <v>198</v>
      </c>
      <c r="D53" s="303" t="s">
        <v>223</v>
      </c>
      <c r="E53" s="294">
        <f>+[1]MODLA!E48</f>
        <v>48797515.380000003</v>
      </c>
      <c r="F53" s="213">
        <f>+[1]MODLA!F48</f>
        <v>0</v>
      </c>
      <c r="G53" s="213">
        <f>+[1]MODLA!G48</f>
        <v>0</v>
      </c>
      <c r="H53" s="213">
        <f>+[1]MODLA!H48</f>
        <v>53060.14</v>
      </c>
      <c r="I53" s="213">
        <f>+[1]MODLA!I48</f>
        <v>1772727.14</v>
      </c>
      <c r="J53" s="213">
        <f>+[1]MODLA!J48</f>
        <v>63281.59</v>
      </c>
      <c r="K53" s="213">
        <f>+[1]MODLA!K48</f>
        <v>27514.68</v>
      </c>
      <c r="L53" s="213">
        <f>+[1]MODLA!L48</f>
        <v>45332.63</v>
      </c>
      <c r="M53" s="213">
        <f>+[1]MODLA!M48</f>
        <v>330172.84999999998</v>
      </c>
      <c r="N53" s="213">
        <f>+[1]MODLA!N48</f>
        <v>25482</v>
      </c>
      <c r="O53" s="213">
        <f>+[1]MODLA!O48</f>
        <v>19373.689999999999</v>
      </c>
      <c r="P53" s="213">
        <f>+[1]MODLA!P48</f>
        <v>118574.53</v>
      </c>
      <c r="Q53" s="213">
        <f>+[1]MODLA!Q48</f>
        <v>0</v>
      </c>
      <c r="R53" s="214">
        <f t="shared" si="7"/>
        <v>51253034.63000001</v>
      </c>
    </row>
    <row r="54" spans="1:18" ht="20.100000000000001" customHeight="1" thickBot="1" x14ac:dyDescent="0.25">
      <c r="A54" s="327"/>
      <c r="B54" s="328" t="s">
        <v>106</v>
      </c>
      <c r="C54" s="329"/>
      <c r="D54" s="330" t="s">
        <v>224</v>
      </c>
      <c r="E54" s="322">
        <f>+[1]MODLA!E49</f>
        <v>95720321.609999999</v>
      </c>
      <c r="F54" s="310">
        <f>+[1]MODLA!F49</f>
        <v>27.74</v>
      </c>
      <c r="G54" s="310">
        <f>+[1]MODLA!G49</f>
        <v>0</v>
      </c>
      <c r="H54" s="310">
        <f>+[1]MODLA!H49</f>
        <v>103202.65</v>
      </c>
      <c r="I54" s="310">
        <f>+[1]MODLA!I49</f>
        <v>3315395.67</v>
      </c>
      <c r="J54" s="310">
        <f>+[1]MODLA!J49</f>
        <v>114464.89</v>
      </c>
      <c r="K54" s="310">
        <f>+[1]MODLA!K49</f>
        <v>49719.35</v>
      </c>
      <c r="L54" s="310">
        <f>+[1]MODLA!L49</f>
        <v>83973.18</v>
      </c>
      <c r="M54" s="310">
        <f>+[1]MODLA!M49</f>
        <v>606345.55000000005</v>
      </c>
      <c r="N54" s="310">
        <f>+[1]MODLA!N49</f>
        <v>49985.05</v>
      </c>
      <c r="O54" s="310">
        <f>+[1]MODLA!O49</f>
        <v>37956.800000000003</v>
      </c>
      <c r="P54" s="310">
        <f>+[1]MODLA!P49</f>
        <v>232593.72</v>
      </c>
      <c r="Q54" s="310">
        <f>+[1]MODLA!Q49</f>
        <v>0</v>
      </c>
      <c r="R54" s="248">
        <f t="shared" si="7"/>
        <v>100313986.20999999</v>
      </c>
    </row>
    <row r="55" spans="1:18" ht="20.100000000000001" customHeight="1" x14ac:dyDescent="0.2">
      <c r="A55" s="87" t="s">
        <v>107</v>
      </c>
      <c r="B55" s="89"/>
      <c r="C55" s="89"/>
      <c r="D55" s="331" t="s">
        <v>30</v>
      </c>
      <c r="E55" s="231">
        <f>+E56+E60</f>
        <v>5786195.1299999999</v>
      </c>
      <c r="F55" s="232">
        <f t="shared" ref="F55:Q55" si="13">+F56+F60</f>
        <v>5536.66</v>
      </c>
      <c r="G55" s="232">
        <f t="shared" si="13"/>
        <v>0</v>
      </c>
      <c r="H55" s="232">
        <f t="shared" si="13"/>
        <v>86521.729999999981</v>
      </c>
      <c r="I55" s="232">
        <f t="shared" si="13"/>
        <v>223074.22000000003</v>
      </c>
      <c r="J55" s="232">
        <f t="shared" si="13"/>
        <v>8267.16</v>
      </c>
      <c r="K55" s="232">
        <f t="shared" si="13"/>
        <v>3598.43</v>
      </c>
      <c r="L55" s="232">
        <f t="shared" si="13"/>
        <v>5767.8</v>
      </c>
      <c r="M55" s="232">
        <f t="shared" si="13"/>
        <v>42420.329999999994</v>
      </c>
      <c r="N55" s="232">
        <f t="shared" si="13"/>
        <v>3024.4300000000003</v>
      </c>
      <c r="O55" s="232">
        <f t="shared" si="13"/>
        <v>2303.0699999999997</v>
      </c>
      <c r="P55" s="232">
        <f t="shared" si="13"/>
        <v>14073.49</v>
      </c>
      <c r="Q55" s="232">
        <f t="shared" si="13"/>
        <v>0</v>
      </c>
      <c r="R55" s="241">
        <f t="shared" si="7"/>
        <v>6180782.4499999993</v>
      </c>
    </row>
    <row r="56" spans="1:18" ht="20.100000000000001" customHeight="1" x14ac:dyDescent="0.2">
      <c r="A56" s="90"/>
      <c r="B56" s="332" t="s">
        <v>108</v>
      </c>
      <c r="C56" s="98"/>
      <c r="D56" s="293" t="s">
        <v>109</v>
      </c>
      <c r="E56" s="294">
        <f>+E57+E58+E59</f>
        <v>5749209.9199999999</v>
      </c>
      <c r="F56" s="213">
        <f t="shared" ref="F56:Q56" si="14">+F57+F58+F59</f>
        <v>5248.6399999999994</v>
      </c>
      <c r="G56" s="213">
        <f t="shared" si="14"/>
        <v>0</v>
      </c>
      <c r="H56" s="213">
        <f t="shared" si="14"/>
        <v>86412.639999999985</v>
      </c>
      <c r="I56" s="213">
        <f t="shared" si="14"/>
        <v>209090.08000000002</v>
      </c>
      <c r="J56" s="213">
        <f t="shared" si="14"/>
        <v>7464.93</v>
      </c>
      <c r="K56" s="213">
        <f t="shared" si="14"/>
        <v>3245.75</v>
      </c>
      <c r="L56" s="213">
        <f t="shared" si="14"/>
        <v>5347.1100000000006</v>
      </c>
      <c r="M56" s="213">
        <f t="shared" si="14"/>
        <v>38946.119999999995</v>
      </c>
      <c r="N56" s="213">
        <f t="shared" si="14"/>
        <v>3004.9700000000003</v>
      </c>
      <c r="O56" s="213">
        <f t="shared" si="14"/>
        <v>2284.66</v>
      </c>
      <c r="P56" s="213">
        <f t="shared" si="14"/>
        <v>13982.92</v>
      </c>
      <c r="Q56" s="213">
        <f t="shared" si="14"/>
        <v>0</v>
      </c>
      <c r="R56" s="235">
        <f t="shared" si="7"/>
        <v>6124237.7399999993</v>
      </c>
    </row>
    <row r="57" spans="1:18" ht="22.5" customHeight="1" x14ac:dyDescent="0.2">
      <c r="A57" s="90"/>
      <c r="B57" s="332"/>
      <c r="C57" s="28" t="s">
        <v>231</v>
      </c>
      <c r="D57" s="293" t="s">
        <v>111</v>
      </c>
      <c r="E57" s="294">
        <f>+[1]MODLA!E52</f>
        <v>2324617.3199999998</v>
      </c>
      <c r="F57" s="213">
        <f>+[1]MODLA!F52</f>
        <v>2122.2199999999998</v>
      </c>
      <c r="G57" s="213">
        <f>+[1]MODLA!G52</f>
        <v>0</v>
      </c>
      <c r="H57" s="213">
        <f>+[1]MODLA!H52</f>
        <v>82721.539999999994</v>
      </c>
      <c r="I57" s="213">
        <f>+[1]MODLA!I52</f>
        <v>91206.19</v>
      </c>
      <c r="J57" s="213">
        <f>+[1]MODLA!J52</f>
        <v>3416.09</v>
      </c>
      <c r="K57" s="213">
        <f>+[1]MODLA!K52</f>
        <v>1487.36</v>
      </c>
      <c r="L57" s="213">
        <f>+[1]MODLA!L52</f>
        <v>2365.71</v>
      </c>
      <c r="M57" s="213">
        <f>+[1]MODLA!M52</f>
        <v>17447.22</v>
      </c>
      <c r="N57" s="213">
        <f>+[1]MODLA!N52</f>
        <v>1215.02</v>
      </c>
      <c r="O57" s="213">
        <f>+[1]MODLA!O52</f>
        <v>925.68</v>
      </c>
      <c r="P57" s="213">
        <f>+[1]MODLA!P52</f>
        <v>5653.81</v>
      </c>
      <c r="Q57" s="213">
        <f>+[1]MODLA!Q52</f>
        <v>0</v>
      </c>
      <c r="R57" s="235">
        <f t="shared" si="7"/>
        <v>2533178.16</v>
      </c>
    </row>
    <row r="58" spans="1:18" ht="20.100000000000001" customHeight="1" x14ac:dyDescent="0.2">
      <c r="A58" s="99"/>
      <c r="B58" s="332"/>
      <c r="C58" s="28" t="s">
        <v>232</v>
      </c>
      <c r="D58" s="293" t="s">
        <v>112</v>
      </c>
      <c r="E58" s="242">
        <f>+[1]MODLA!E53</f>
        <v>367894.2</v>
      </c>
      <c r="F58" s="216">
        <f>+[1]MODLA!F53</f>
        <v>335.86</v>
      </c>
      <c r="G58" s="216">
        <f>+[1]MODLA!G53</f>
        <v>0</v>
      </c>
      <c r="H58" s="216">
        <f>+[1]MODLA!H53</f>
        <v>410.56</v>
      </c>
      <c r="I58" s="216">
        <f>+[1]MODLA!I53</f>
        <v>15249.55</v>
      </c>
      <c r="J58" s="216">
        <f>+[1]MODLA!J53</f>
        <v>589.29</v>
      </c>
      <c r="K58" s="216">
        <f>+[1]MODLA!K53</f>
        <v>256.8</v>
      </c>
      <c r="L58" s="216">
        <f>+[1]MODLA!L53</f>
        <v>399.32</v>
      </c>
      <c r="M58" s="216">
        <f>+[1]MODLA!M53</f>
        <v>2969.17</v>
      </c>
      <c r="N58" s="216">
        <f>+[1]MODLA!N53</f>
        <v>192.29</v>
      </c>
      <c r="O58" s="216">
        <f>+[1]MODLA!O53</f>
        <v>146.72999999999999</v>
      </c>
      <c r="P58" s="216">
        <f>+[1]MODLA!P53</f>
        <v>894.77</v>
      </c>
      <c r="Q58" s="216">
        <f>+[1]MODLA!Q53</f>
        <v>0</v>
      </c>
      <c r="R58" s="217">
        <f t="shared" si="7"/>
        <v>389338.53999999992</v>
      </c>
    </row>
    <row r="59" spans="1:18" ht="20.100000000000001" customHeight="1" x14ac:dyDescent="0.2">
      <c r="A59" s="99"/>
      <c r="B59" s="332"/>
      <c r="C59" s="28" t="s">
        <v>233</v>
      </c>
      <c r="D59" s="293" t="s">
        <v>216</v>
      </c>
      <c r="E59" s="242">
        <f>+[1]MODLA!E54</f>
        <v>3056698.4</v>
      </c>
      <c r="F59" s="216">
        <f>+[1]MODLA!F54</f>
        <v>2790.56</v>
      </c>
      <c r="G59" s="216">
        <f>+[1]MODLA!G54</f>
        <v>0</v>
      </c>
      <c r="H59" s="216">
        <f>+[1]MODLA!H54</f>
        <v>3280.54</v>
      </c>
      <c r="I59" s="216">
        <f>+[1]MODLA!I54</f>
        <v>102634.34</v>
      </c>
      <c r="J59" s="216">
        <f>+[1]MODLA!J54</f>
        <v>3459.55</v>
      </c>
      <c r="K59" s="216">
        <f>+[1]MODLA!K54</f>
        <v>1501.59</v>
      </c>
      <c r="L59" s="216">
        <f>+[1]MODLA!L54</f>
        <v>2582.08</v>
      </c>
      <c r="M59" s="216">
        <f>+[1]MODLA!M54</f>
        <v>18529.73</v>
      </c>
      <c r="N59" s="216">
        <f>+[1]MODLA!N54</f>
        <v>1597.66</v>
      </c>
      <c r="O59" s="216">
        <f>+[1]MODLA!O54</f>
        <v>1212.25</v>
      </c>
      <c r="P59" s="216">
        <f>+[1]MODLA!P54</f>
        <v>7434.34</v>
      </c>
      <c r="Q59" s="216">
        <f>+[1]MODLA!Q54</f>
        <v>0</v>
      </c>
      <c r="R59" s="217">
        <f t="shared" si="7"/>
        <v>3201721.0399999996</v>
      </c>
    </row>
    <row r="60" spans="1:18" ht="20.100000000000001" customHeight="1" thickBot="1" x14ac:dyDescent="0.3">
      <c r="A60" s="333"/>
      <c r="B60" s="334" t="s">
        <v>110</v>
      </c>
      <c r="C60" s="112"/>
      <c r="D60" s="295" t="s">
        <v>113</v>
      </c>
      <c r="E60" s="335">
        <f>+[1]MODLA!E55</f>
        <v>36985.21</v>
      </c>
      <c r="F60" s="247">
        <f>+[1]MODLA!F55</f>
        <v>288.02</v>
      </c>
      <c r="G60" s="247">
        <f>+[1]MODLA!G55</f>
        <v>0</v>
      </c>
      <c r="H60" s="247">
        <f>+[1]MODLA!H55</f>
        <v>109.09</v>
      </c>
      <c r="I60" s="247">
        <f>+[1]MODLA!I55</f>
        <v>13984.14</v>
      </c>
      <c r="J60" s="247">
        <f>+[1]MODLA!J55</f>
        <v>802.23</v>
      </c>
      <c r="K60" s="247">
        <f>+[1]MODLA!K55</f>
        <v>352.68</v>
      </c>
      <c r="L60" s="247">
        <f>+[1]MODLA!L55</f>
        <v>420.69</v>
      </c>
      <c r="M60" s="247">
        <f>+[1]MODLA!M55</f>
        <v>3474.21</v>
      </c>
      <c r="N60" s="247">
        <f>+[1]MODLA!N55</f>
        <v>19.46</v>
      </c>
      <c r="O60" s="247">
        <f>+[1]MODLA!O55</f>
        <v>18.41</v>
      </c>
      <c r="P60" s="247">
        <f>+[1]MODLA!P55</f>
        <v>90.57</v>
      </c>
      <c r="Q60" s="247">
        <f>+[1]MODLA!Q55</f>
        <v>0</v>
      </c>
      <c r="R60" s="336">
        <f t="shared" si="7"/>
        <v>56544.71</v>
      </c>
    </row>
    <row r="61" spans="1:18" ht="23.25" customHeight="1" x14ac:dyDescent="0.2">
      <c r="A61" s="87" t="s">
        <v>114</v>
      </c>
      <c r="B61" s="89"/>
      <c r="C61" s="89"/>
      <c r="D61" s="63" t="s">
        <v>41</v>
      </c>
      <c r="E61" s="337">
        <f>+E62+E68+E74</f>
        <v>38444283.200000003</v>
      </c>
      <c r="F61" s="233">
        <f t="shared" ref="F61:Q61" si="15">+F62+F68+F74</f>
        <v>1657419.26</v>
      </c>
      <c r="G61" s="233">
        <f t="shared" si="15"/>
        <v>0</v>
      </c>
      <c r="H61" s="233">
        <f t="shared" si="15"/>
        <v>1419140.13</v>
      </c>
      <c r="I61" s="233">
        <f t="shared" si="15"/>
        <v>10007919.359999999</v>
      </c>
      <c r="J61" s="233">
        <f t="shared" si="15"/>
        <v>269311.39</v>
      </c>
      <c r="K61" s="233">
        <f t="shared" si="15"/>
        <v>68715.03</v>
      </c>
      <c r="L61" s="233">
        <f t="shared" si="15"/>
        <v>145811.57</v>
      </c>
      <c r="M61" s="233">
        <f t="shared" si="15"/>
        <v>739990.92999999982</v>
      </c>
      <c r="N61" s="233">
        <f t="shared" si="15"/>
        <v>20941.060000000001</v>
      </c>
      <c r="O61" s="233">
        <f t="shared" si="15"/>
        <v>16423.099999999999</v>
      </c>
      <c r="P61" s="233">
        <f t="shared" si="15"/>
        <v>97444.32</v>
      </c>
      <c r="Q61" s="233">
        <f t="shared" si="15"/>
        <v>0</v>
      </c>
      <c r="R61" s="241">
        <f t="shared" si="7"/>
        <v>52887399.350000009</v>
      </c>
    </row>
    <row r="62" spans="1:18" ht="27.75" customHeight="1" x14ac:dyDescent="0.2">
      <c r="A62" s="96"/>
      <c r="B62" s="146" t="s">
        <v>115</v>
      </c>
      <c r="C62" s="91"/>
      <c r="D62" s="73" t="s">
        <v>116</v>
      </c>
      <c r="E62" s="242">
        <f>+SUM(E63:E67)</f>
        <v>33203157.43</v>
      </c>
      <c r="F62" s="216">
        <f t="shared" ref="F62:Q62" si="16">+SUM(F63:F67)</f>
        <v>1293110.49</v>
      </c>
      <c r="G62" s="216">
        <f t="shared" si="16"/>
        <v>0</v>
      </c>
      <c r="H62" s="216">
        <f t="shared" si="16"/>
        <v>1411867.59</v>
      </c>
      <c r="I62" s="216">
        <f t="shared" si="16"/>
        <v>8637533.5800000001</v>
      </c>
      <c r="J62" s="216">
        <f t="shared" si="16"/>
        <v>233368.81</v>
      </c>
      <c r="K62" s="216">
        <f t="shared" si="16"/>
        <v>59858.6</v>
      </c>
      <c r="L62" s="216">
        <f t="shared" si="16"/>
        <v>126301.48</v>
      </c>
      <c r="M62" s="216">
        <f t="shared" si="16"/>
        <v>643826.90999999992</v>
      </c>
      <c r="N62" s="216">
        <f t="shared" si="16"/>
        <v>18013.91</v>
      </c>
      <c r="O62" s="216">
        <f t="shared" si="16"/>
        <v>14135.62</v>
      </c>
      <c r="P62" s="216">
        <f t="shared" si="16"/>
        <v>83823.509999999995</v>
      </c>
      <c r="Q62" s="216">
        <f t="shared" si="16"/>
        <v>0</v>
      </c>
      <c r="R62" s="217">
        <f t="shared" si="7"/>
        <v>45724997.929999992</v>
      </c>
    </row>
    <row r="63" spans="1:18" ht="30.75" customHeight="1" x14ac:dyDescent="0.2">
      <c r="A63" s="28"/>
      <c r="B63" s="28"/>
      <c r="C63" s="28" t="s">
        <v>117</v>
      </c>
      <c r="D63" s="68" t="s">
        <v>118</v>
      </c>
      <c r="E63" s="242">
        <f>+[1]MODLA!E58</f>
        <v>4101833.26</v>
      </c>
      <c r="F63" s="216">
        <f>+[1]MODLA!F58</f>
        <v>106929.25</v>
      </c>
      <c r="G63" s="216">
        <f>+[1]MODLA!G58</f>
        <v>0</v>
      </c>
      <c r="H63" s="216">
        <f>+[1]MODLA!H58</f>
        <v>6598.75</v>
      </c>
      <c r="I63" s="216">
        <f>+[1]MODLA!I58</f>
        <v>1238629.21</v>
      </c>
      <c r="J63" s="216">
        <f>+[1]MODLA!J58</f>
        <v>39503.019999999997</v>
      </c>
      <c r="K63" s="216">
        <f>+[1]MODLA!K58</f>
        <v>12155.89</v>
      </c>
      <c r="L63" s="216">
        <f>+[1]MODLA!L58</f>
        <v>21058.26</v>
      </c>
      <c r="M63" s="216">
        <f>+[1]MODLA!M58</f>
        <v>125693.51</v>
      </c>
      <c r="N63" s="216">
        <f>+[1]MODLA!N58</f>
        <v>2197.81</v>
      </c>
      <c r="O63" s="216">
        <f>+[1]MODLA!O58</f>
        <v>1777.46</v>
      </c>
      <c r="P63" s="216">
        <f>+[1]MODLA!P58</f>
        <v>10227</v>
      </c>
      <c r="Q63" s="216">
        <f>+[1]MODLA!Q58</f>
        <v>0</v>
      </c>
      <c r="R63" s="217">
        <f t="shared" si="7"/>
        <v>5666603.4199999981</v>
      </c>
    </row>
    <row r="64" spans="1:18" ht="27.75" customHeight="1" x14ac:dyDescent="0.2">
      <c r="A64" s="28"/>
      <c r="B64" s="28"/>
      <c r="C64" s="28" t="s">
        <v>119</v>
      </c>
      <c r="D64" s="68" t="s">
        <v>209</v>
      </c>
      <c r="E64" s="294">
        <f>+[1]MODLA!E59</f>
        <v>4141419.24</v>
      </c>
      <c r="F64" s="213">
        <f>+[1]MODLA!F59</f>
        <v>155331.06</v>
      </c>
      <c r="G64" s="213">
        <f>+[1]MODLA!G59</f>
        <v>0</v>
      </c>
      <c r="H64" s="213">
        <f>+[1]MODLA!H59</f>
        <v>1374158.37</v>
      </c>
      <c r="I64" s="213">
        <f>+[1]MODLA!I59</f>
        <v>1525543.53</v>
      </c>
      <c r="J64" s="213">
        <f>+[1]MODLA!J59</f>
        <v>55909.27</v>
      </c>
      <c r="K64" s="213">
        <f>+[1]MODLA!K59</f>
        <v>19264.45</v>
      </c>
      <c r="L64" s="213">
        <f>+[1]MODLA!L59</f>
        <v>29477.14</v>
      </c>
      <c r="M64" s="213">
        <f>+[1]MODLA!M59</f>
        <v>194909.08</v>
      </c>
      <c r="N64" s="213">
        <f>+[1]MODLA!N59</f>
        <v>2243.7600000000002</v>
      </c>
      <c r="O64" s="213">
        <f>+[1]MODLA!O59</f>
        <v>1889.23</v>
      </c>
      <c r="P64" s="213">
        <f>+[1]MODLA!P59</f>
        <v>10440.799999999999</v>
      </c>
      <c r="Q64" s="213">
        <f>+[1]MODLA!Q59</f>
        <v>0</v>
      </c>
      <c r="R64" s="215">
        <f t="shared" si="7"/>
        <v>7510585.9299999997</v>
      </c>
    </row>
    <row r="65" spans="1:18" ht="27.75" customHeight="1" x14ac:dyDescent="0.2">
      <c r="A65" s="28"/>
      <c r="B65" s="28"/>
      <c r="C65" s="28" t="s">
        <v>120</v>
      </c>
      <c r="D65" s="68" t="s">
        <v>207</v>
      </c>
      <c r="E65" s="242">
        <f>+[1]MODLA!E60</f>
        <v>24959904.93</v>
      </c>
      <c r="F65" s="216">
        <f>+[1]MODLA!F60</f>
        <v>1030850.18</v>
      </c>
      <c r="G65" s="216">
        <f>+[1]MODLA!G60</f>
        <v>0</v>
      </c>
      <c r="H65" s="216">
        <f>+[1]MODLA!H60</f>
        <v>31110.41</v>
      </c>
      <c r="I65" s="216">
        <f>+[1]MODLA!I60</f>
        <v>5873350.0899999999</v>
      </c>
      <c r="J65" s="216">
        <f>+[1]MODLA!J60</f>
        <v>137955.88</v>
      </c>
      <c r="K65" s="216">
        <f>+[1]MODLA!K60</f>
        <v>28437.98</v>
      </c>
      <c r="L65" s="216">
        <f>+[1]MODLA!L60</f>
        <v>75765.75</v>
      </c>
      <c r="M65" s="216">
        <f>+[1]MODLA!M60</f>
        <v>323221.58</v>
      </c>
      <c r="N65" s="216">
        <f>+[1]MODLA!N60</f>
        <v>13572.34</v>
      </c>
      <c r="O65" s="216">
        <f>+[1]MODLA!O60</f>
        <v>10468.93</v>
      </c>
      <c r="P65" s="216">
        <f>+[1]MODLA!P60</f>
        <v>63155.71</v>
      </c>
      <c r="Q65" s="216">
        <f>+[1]MODLA!Q60</f>
        <v>0</v>
      </c>
      <c r="R65" s="217">
        <f t="shared" si="7"/>
        <v>32547793.779999997</v>
      </c>
    </row>
    <row r="66" spans="1:18" ht="30.75" customHeight="1" x14ac:dyDescent="0.2">
      <c r="A66" s="28"/>
      <c r="B66" s="28"/>
      <c r="C66" s="28" t="s">
        <v>121</v>
      </c>
      <c r="D66" s="68" t="s">
        <v>123</v>
      </c>
      <c r="E66" s="242">
        <f>+[1]MODLA!E61</f>
        <v>0</v>
      </c>
      <c r="F66" s="216">
        <f>+[1]MODLA!F61</f>
        <v>0</v>
      </c>
      <c r="G66" s="216">
        <f>+[1]MODLA!G61</f>
        <v>0</v>
      </c>
      <c r="H66" s="216">
        <f>+[1]MODLA!H61</f>
        <v>0.06</v>
      </c>
      <c r="I66" s="216">
        <f>+[1]MODLA!I61</f>
        <v>10.75</v>
      </c>
      <c r="J66" s="216">
        <f>+[1]MODLA!J61</f>
        <v>0.64</v>
      </c>
      <c r="K66" s="216">
        <f>+[1]MODLA!K61</f>
        <v>0.28000000000000003</v>
      </c>
      <c r="L66" s="216">
        <f>+[1]MODLA!L61</f>
        <v>0.33</v>
      </c>
      <c r="M66" s="216">
        <f>+[1]MODLA!M61</f>
        <v>2.74</v>
      </c>
      <c r="N66" s="216">
        <f>+[1]MODLA!N61</f>
        <v>0</v>
      </c>
      <c r="O66" s="216">
        <f>+[1]MODLA!O61</f>
        <v>0</v>
      </c>
      <c r="P66" s="216">
        <f>+[1]MODLA!P61</f>
        <v>0</v>
      </c>
      <c r="Q66" s="216">
        <f>+[1]MODLA!Q61</f>
        <v>0</v>
      </c>
      <c r="R66" s="217">
        <f t="shared" si="7"/>
        <v>14.8</v>
      </c>
    </row>
    <row r="67" spans="1:18" ht="30.75" customHeight="1" x14ac:dyDescent="0.2">
      <c r="A67" s="28"/>
      <c r="B67" s="28"/>
      <c r="C67" s="28" t="s">
        <v>122</v>
      </c>
      <c r="D67" s="68" t="s">
        <v>205</v>
      </c>
      <c r="E67" s="242">
        <f>+[1]MODLA!E62</f>
        <v>0</v>
      </c>
      <c r="F67" s="216">
        <f>+[1]MODLA!F62</f>
        <v>0</v>
      </c>
      <c r="G67" s="216">
        <f>+[1]MODLA!G62</f>
        <v>0</v>
      </c>
      <c r="H67" s="216">
        <f>+[1]MODLA!H62</f>
        <v>0</v>
      </c>
      <c r="I67" s="216">
        <f>+[1]MODLA!I62</f>
        <v>0</v>
      </c>
      <c r="J67" s="216">
        <f>+[1]MODLA!J62</f>
        <v>0</v>
      </c>
      <c r="K67" s="216">
        <f>+[1]MODLA!K62</f>
        <v>0</v>
      </c>
      <c r="L67" s="216">
        <f>+[1]MODLA!L62</f>
        <v>0</v>
      </c>
      <c r="M67" s="216">
        <f>+[1]MODLA!M62</f>
        <v>0</v>
      </c>
      <c r="N67" s="216">
        <f>+[1]MODLA!N62</f>
        <v>0</v>
      </c>
      <c r="O67" s="216">
        <f>+[1]MODLA!O62</f>
        <v>0</v>
      </c>
      <c r="P67" s="216">
        <f>+[1]MODLA!P62</f>
        <v>0</v>
      </c>
      <c r="Q67" s="216">
        <f>+[1]MODLA!Q62</f>
        <v>0</v>
      </c>
      <c r="R67" s="217">
        <f t="shared" si="7"/>
        <v>0</v>
      </c>
    </row>
    <row r="68" spans="1:18" ht="24" customHeight="1" x14ac:dyDescent="0.2">
      <c r="A68" s="96"/>
      <c r="B68" s="146" t="s">
        <v>124</v>
      </c>
      <c r="C68" s="91"/>
      <c r="D68" s="73" t="s">
        <v>125</v>
      </c>
      <c r="E68" s="242">
        <f>+SUM(E69:E73)</f>
        <v>5241125.7699999996</v>
      </c>
      <c r="F68" s="216">
        <f t="shared" ref="F68:Q68" si="17">+SUM(F69:F73)</f>
        <v>364176.55</v>
      </c>
      <c r="G68" s="216">
        <f t="shared" si="17"/>
        <v>0</v>
      </c>
      <c r="H68" s="216">
        <f t="shared" si="17"/>
        <v>7270.66</v>
      </c>
      <c r="I68" s="216">
        <f t="shared" si="17"/>
        <v>1370060.36</v>
      </c>
      <c r="J68" s="216">
        <f t="shared" si="17"/>
        <v>35923.269999999997</v>
      </c>
      <c r="K68" s="216">
        <f t="shared" si="17"/>
        <v>8847.94</v>
      </c>
      <c r="L68" s="216">
        <f t="shared" si="17"/>
        <v>19500.169999999998</v>
      </c>
      <c r="M68" s="216">
        <f t="shared" si="17"/>
        <v>96081.329999999987</v>
      </c>
      <c r="N68" s="216">
        <f t="shared" si="17"/>
        <v>2927.0800000000004</v>
      </c>
      <c r="O68" s="216">
        <f t="shared" si="17"/>
        <v>2287.34</v>
      </c>
      <c r="P68" s="216">
        <f t="shared" si="17"/>
        <v>13620.49</v>
      </c>
      <c r="Q68" s="216">
        <f t="shared" si="17"/>
        <v>0</v>
      </c>
      <c r="R68" s="217">
        <f t="shared" si="7"/>
        <v>7161820.96</v>
      </c>
    </row>
    <row r="69" spans="1:18" ht="29.25" customHeight="1" x14ac:dyDescent="0.2">
      <c r="A69" s="28"/>
      <c r="B69" s="28"/>
      <c r="C69" s="28" t="s">
        <v>126</v>
      </c>
      <c r="D69" s="68" t="s">
        <v>127</v>
      </c>
      <c r="E69" s="242">
        <f>+[1]MODLA!E64</f>
        <v>209146.89</v>
      </c>
      <c r="F69" s="216">
        <f>+[1]MODLA!F64</f>
        <v>30304.14</v>
      </c>
      <c r="G69" s="216">
        <f>+[1]MODLA!G64</f>
        <v>0</v>
      </c>
      <c r="H69" s="216">
        <f>+[1]MODLA!H64</f>
        <v>346.82</v>
      </c>
      <c r="I69" s="216">
        <f>+[1]MODLA!I64</f>
        <v>65199.94</v>
      </c>
      <c r="J69" s="216">
        <f>+[1]MODLA!J64</f>
        <v>1932.9</v>
      </c>
      <c r="K69" s="216">
        <f>+[1]MODLA!K64</f>
        <v>553.20000000000005</v>
      </c>
      <c r="L69" s="216">
        <f>+[1]MODLA!L64</f>
        <v>1036.99</v>
      </c>
      <c r="M69" s="216">
        <f>+[1]MODLA!M64</f>
        <v>5806.74</v>
      </c>
      <c r="N69" s="216">
        <f>+[1]MODLA!N64</f>
        <v>125.04</v>
      </c>
      <c r="O69" s="216">
        <f>+[1]MODLA!O64</f>
        <v>99.62</v>
      </c>
      <c r="P69" s="216">
        <f>+[1]MODLA!P64</f>
        <v>581.85</v>
      </c>
      <c r="Q69" s="216">
        <f>+[1]MODLA!Q64</f>
        <v>0</v>
      </c>
      <c r="R69" s="217">
        <f t="shared" si="7"/>
        <v>315134.13</v>
      </c>
    </row>
    <row r="70" spans="1:18" ht="31.5" customHeight="1" x14ac:dyDescent="0.2">
      <c r="A70" s="28"/>
      <c r="B70" s="28"/>
      <c r="C70" s="28" t="s">
        <v>128</v>
      </c>
      <c r="D70" s="68" t="s">
        <v>210</v>
      </c>
      <c r="E70" s="242">
        <f>+[1]MODLA!E65</f>
        <v>2674.92</v>
      </c>
      <c r="F70" s="216">
        <f>+[1]MODLA!F65</f>
        <v>6447.54</v>
      </c>
      <c r="G70" s="216">
        <f>+[1]MODLA!G65</f>
        <v>0</v>
      </c>
      <c r="H70" s="216">
        <f>+[1]MODLA!H65</f>
        <v>337.44</v>
      </c>
      <c r="I70" s="216">
        <f>+[1]MODLA!I65</f>
        <v>62209.4</v>
      </c>
      <c r="J70" s="216">
        <f>+[1]MODLA!J65</f>
        <v>3638.68</v>
      </c>
      <c r="K70" s="216">
        <f>+[1]MODLA!K65</f>
        <v>1589.48</v>
      </c>
      <c r="L70" s="216">
        <f>+[1]MODLA!L65</f>
        <v>1865.15</v>
      </c>
      <c r="M70" s="216">
        <f>+[1]MODLA!M65</f>
        <v>15457.58</v>
      </c>
      <c r="N70" s="216">
        <f>+[1]MODLA!N65</f>
        <v>4.76</v>
      </c>
      <c r="O70" s="216">
        <f>+[1]MODLA!O65</f>
        <v>20.87</v>
      </c>
      <c r="P70" s="216">
        <f>+[1]MODLA!P65</f>
        <v>22.17</v>
      </c>
      <c r="Q70" s="216">
        <f>+[1]MODLA!Q65</f>
        <v>0</v>
      </c>
      <c r="R70" s="217">
        <f t="shared" si="7"/>
        <v>94267.989999999976</v>
      </c>
    </row>
    <row r="71" spans="1:18" ht="27" customHeight="1" x14ac:dyDescent="0.2">
      <c r="A71" s="28"/>
      <c r="B71" s="28"/>
      <c r="C71" s="28" t="s">
        <v>129</v>
      </c>
      <c r="D71" s="68" t="s">
        <v>208</v>
      </c>
      <c r="E71" s="242">
        <f>+[1]MODLA!E66</f>
        <v>5029303.96</v>
      </c>
      <c r="F71" s="216">
        <f>+[1]MODLA!F66</f>
        <v>327424.87</v>
      </c>
      <c r="G71" s="216">
        <f>+[1]MODLA!G66</f>
        <v>0</v>
      </c>
      <c r="H71" s="216">
        <f>+[1]MODLA!H66</f>
        <v>6586.4</v>
      </c>
      <c r="I71" s="216">
        <f>+[1]MODLA!I66</f>
        <v>1242651.02</v>
      </c>
      <c r="J71" s="216">
        <f>+[1]MODLA!J66</f>
        <v>30351.69</v>
      </c>
      <c r="K71" s="216">
        <f>+[1]MODLA!K66</f>
        <v>6705.26</v>
      </c>
      <c r="L71" s="216">
        <f>+[1]MODLA!L66</f>
        <v>16598.03</v>
      </c>
      <c r="M71" s="216">
        <f>+[1]MODLA!M66</f>
        <v>74817.009999999995</v>
      </c>
      <c r="N71" s="216">
        <f>+[1]MODLA!N66</f>
        <v>2797.28</v>
      </c>
      <c r="O71" s="216">
        <f>+[1]MODLA!O66</f>
        <v>2166.85</v>
      </c>
      <c r="P71" s="216">
        <f>+[1]MODLA!P66</f>
        <v>13016.47</v>
      </c>
      <c r="Q71" s="216">
        <f>+[1]MODLA!Q66</f>
        <v>0</v>
      </c>
      <c r="R71" s="217">
        <f t="shared" si="7"/>
        <v>6752418.8399999999</v>
      </c>
    </row>
    <row r="72" spans="1:18" ht="30.75" customHeight="1" x14ac:dyDescent="0.2">
      <c r="A72" s="28"/>
      <c r="B72" s="28"/>
      <c r="C72" s="28" t="s">
        <v>130</v>
      </c>
      <c r="D72" s="68" t="s">
        <v>132</v>
      </c>
      <c r="E72" s="242">
        <f>+[1]MODLA!E67</f>
        <v>0</v>
      </c>
      <c r="F72" s="216">
        <f>+[1]MODLA!F67</f>
        <v>0</v>
      </c>
      <c r="G72" s="216">
        <f>+[1]MODLA!G67</f>
        <v>0</v>
      </c>
      <c r="H72" s="216">
        <f>+[1]MODLA!H67</f>
        <v>0</v>
      </c>
      <c r="I72" s="216">
        <f>+[1]MODLA!I67</f>
        <v>0</v>
      </c>
      <c r="J72" s="216">
        <f>+[1]MODLA!J67</f>
        <v>0</v>
      </c>
      <c r="K72" s="216">
        <f>+[1]MODLA!K67</f>
        <v>0</v>
      </c>
      <c r="L72" s="216">
        <f>+[1]MODLA!L67</f>
        <v>0</v>
      </c>
      <c r="M72" s="216">
        <f>+[1]MODLA!M67</f>
        <v>0</v>
      </c>
      <c r="N72" s="216">
        <f>+[1]MODLA!N67</f>
        <v>0</v>
      </c>
      <c r="O72" s="216">
        <f>+[1]MODLA!O67</f>
        <v>0</v>
      </c>
      <c r="P72" s="216">
        <f>+[1]MODLA!P67</f>
        <v>0</v>
      </c>
      <c r="Q72" s="216">
        <f>+[1]MODLA!Q67</f>
        <v>0</v>
      </c>
      <c r="R72" s="217">
        <f t="shared" si="7"/>
        <v>0</v>
      </c>
    </row>
    <row r="73" spans="1:18" ht="30.75" customHeight="1" x14ac:dyDescent="0.2">
      <c r="A73" s="28"/>
      <c r="B73" s="28"/>
      <c r="C73" s="28" t="s">
        <v>131</v>
      </c>
      <c r="D73" s="68" t="s">
        <v>206</v>
      </c>
      <c r="E73" s="242">
        <f>+[1]MODLA!E68</f>
        <v>0</v>
      </c>
      <c r="F73" s="216">
        <f>+[1]MODLA!F68</f>
        <v>0</v>
      </c>
      <c r="G73" s="216">
        <f>+[1]MODLA!G68</f>
        <v>0</v>
      </c>
      <c r="H73" s="216">
        <f>+[1]MODLA!H68</f>
        <v>0</v>
      </c>
      <c r="I73" s="216">
        <f>+[1]MODLA!I68</f>
        <v>0</v>
      </c>
      <c r="J73" s="216">
        <f>+[1]MODLA!J68</f>
        <v>0</v>
      </c>
      <c r="K73" s="216">
        <f>+[1]MODLA!K68</f>
        <v>0</v>
      </c>
      <c r="L73" s="216">
        <f>+[1]MODLA!L68</f>
        <v>0</v>
      </c>
      <c r="M73" s="216">
        <f>+[1]MODLA!M68</f>
        <v>0</v>
      </c>
      <c r="N73" s="216">
        <f>+[1]MODLA!N68</f>
        <v>0</v>
      </c>
      <c r="O73" s="216">
        <f>+[1]MODLA!O68</f>
        <v>0</v>
      </c>
      <c r="P73" s="216">
        <f>+[1]MODLA!P68</f>
        <v>0</v>
      </c>
      <c r="Q73" s="216">
        <f>+[1]MODLA!Q68</f>
        <v>0</v>
      </c>
      <c r="R73" s="217">
        <f t="shared" si="7"/>
        <v>0</v>
      </c>
    </row>
    <row r="74" spans="1:18" ht="27.75" customHeight="1" thickBot="1" x14ac:dyDescent="0.25">
      <c r="A74" s="327"/>
      <c r="B74" s="328" t="s">
        <v>234</v>
      </c>
      <c r="C74" s="327"/>
      <c r="D74" s="330" t="s">
        <v>235</v>
      </c>
      <c r="E74" s="335">
        <f>+[1]MODLA!E69</f>
        <v>0</v>
      </c>
      <c r="F74" s="247">
        <f>+[1]MODLA!F69</f>
        <v>132.22</v>
      </c>
      <c r="G74" s="247">
        <f>+[1]MODLA!G69</f>
        <v>0</v>
      </c>
      <c r="H74" s="247">
        <f>+[1]MODLA!H69</f>
        <v>1.88</v>
      </c>
      <c r="I74" s="247">
        <f>+[1]MODLA!I69</f>
        <v>325.42</v>
      </c>
      <c r="J74" s="247">
        <f>+[1]MODLA!J69</f>
        <v>19.309999999999999</v>
      </c>
      <c r="K74" s="247">
        <f>+[1]MODLA!K69</f>
        <v>8.49</v>
      </c>
      <c r="L74" s="247">
        <f>+[1]MODLA!L69</f>
        <v>9.92</v>
      </c>
      <c r="M74" s="247">
        <f>+[1]MODLA!M69</f>
        <v>82.69</v>
      </c>
      <c r="N74" s="247">
        <f>+[1]MODLA!N69</f>
        <v>7.0000000000000007E-2</v>
      </c>
      <c r="O74" s="247">
        <f>+[1]MODLA!O69</f>
        <v>0.14000000000000001</v>
      </c>
      <c r="P74" s="247">
        <f>+[1]MODLA!P69</f>
        <v>0.32</v>
      </c>
      <c r="Q74" s="247">
        <f>+[1]MODLA!Q69</f>
        <v>0</v>
      </c>
      <c r="R74" s="336">
        <f t="shared" si="7"/>
        <v>580.46000000000015</v>
      </c>
    </row>
    <row r="75" spans="1:18" ht="20.100000000000001" customHeight="1" x14ac:dyDescent="0.2">
      <c r="A75" s="87" t="s">
        <v>133</v>
      </c>
      <c r="B75" s="89"/>
      <c r="C75" s="89"/>
      <c r="D75" s="63" t="s">
        <v>211</v>
      </c>
      <c r="E75" s="337">
        <f>+E76+E79+E80+E81+E82+E83</f>
        <v>4840196.21</v>
      </c>
      <c r="F75" s="233">
        <f t="shared" ref="F75:Q75" si="18">+F76+F79+F80+F81+F82+F83</f>
        <v>354643.52</v>
      </c>
      <c r="G75" s="233">
        <f t="shared" si="18"/>
        <v>0</v>
      </c>
      <c r="H75" s="233">
        <f t="shared" si="18"/>
        <v>8642.7099999999991</v>
      </c>
      <c r="I75" s="233">
        <f t="shared" si="18"/>
        <v>740254.71</v>
      </c>
      <c r="J75" s="233">
        <f t="shared" si="18"/>
        <v>39658.219999999994</v>
      </c>
      <c r="K75" s="233">
        <f t="shared" si="18"/>
        <v>17412.560000000001</v>
      </c>
      <c r="L75" s="233">
        <f t="shared" si="18"/>
        <v>21684.850000000002</v>
      </c>
      <c r="M75" s="233">
        <f t="shared" si="18"/>
        <v>175849.51</v>
      </c>
      <c r="N75" s="233">
        <f t="shared" si="18"/>
        <v>2712.7500000000005</v>
      </c>
      <c r="O75" s="233">
        <f t="shared" si="18"/>
        <v>2220.1099999999997</v>
      </c>
      <c r="P75" s="233">
        <f t="shared" si="18"/>
        <v>12623.1</v>
      </c>
      <c r="Q75" s="233">
        <f t="shared" si="18"/>
        <v>0</v>
      </c>
      <c r="R75" s="234">
        <f t="shared" si="7"/>
        <v>6215898.2499999991</v>
      </c>
    </row>
    <row r="76" spans="1:18" ht="27.75" customHeight="1" x14ac:dyDescent="0.2">
      <c r="A76" s="96"/>
      <c r="B76" s="146" t="s">
        <v>134</v>
      </c>
      <c r="C76" s="91"/>
      <c r="D76" s="73" t="s">
        <v>135</v>
      </c>
      <c r="E76" s="242">
        <f>+E77+E78</f>
        <v>4518061.83</v>
      </c>
      <c r="F76" s="216">
        <f t="shared" ref="F76:Q76" si="19">+F77+F78</f>
        <v>176510.06</v>
      </c>
      <c r="G76" s="216">
        <f t="shared" si="19"/>
        <v>0</v>
      </c>
      <c r="H76" s="216">
        <f t="shared" si="19"/>
        <v>6363.53</v>
      </c>
      <c r="I76" s="216">
        <f t="shared" si="19"/>
        <v>402441.32</v>
      </c>
      <c r="J76" s="216">
        <f t="shared" si="19"/>
        <v>19930</v>
      </c>
      <c r="K76" s="216">
        <f t="shared" si="19"/>
        <v>8736.68</v>
      </c>
      <c r="L76" s="216">
        <f t="shared" si="19"/>
        <v>11449.630000000001</v>
      </c>
      <c r="M76" s="216">
        <f t="shared" si="19"/>
        <v>90922.47</v>
      </c>
      <c r="N76" s="216">
        <f t="shared" si="19"/>
        <v>2451.5</v>
      </c>
      <c r="O76" s="216">
        <f t="shared" si="19"/>
        <v>1930.13</v>
      </c>
      <c r="P76" s="216">
        <f t="shared" si="19"/>
        <v>11407.48</v>
      </c>
      <c r="Q76" s="216">
        <f t="shared" si="19"/>
        <v>0</v>
      </c>
      <c r="R76" s="214">
        <f t="shared" si="7"/>
        <v>5250204.63</v>
      </c>
    </row>
    <row r="77" spans="1:18" ht="20.100000000000001" customHeight="1" x14ac:dyDescent="0.2">
      <c r="A77" s="28"/>
      <c r="B77" s="28"/>
      <c r="C77" s="28" t="s">
        <v>136</v>
      </c>
      <c r="D77" s="68" t="s">
        <v>31</v>
      </c>
      <c r="E77" s="242">
        <f>+[1]MODLA!E72</f>
        <v>4501201.8</v>
      </c>
      <c r="F77" s="216">
        <f>+[1]MODLA!F72</f>
        <v>174612.86</v>
      </c>
      <c r="G77" s="216">
        <f>+[1]MODLA!G72</f>
        <v>0</v>
      </c>
      <c r="H77" s="216">
        <f>+[1]MODLA!H72</f>
        <v>6325</v>
      </c>
      <c r="I77" s="216">
        <f>+[1]MODLA!I72</f>
        <v>398419.73</v>
      </c>
      <c r="J77" s="216">
        <f>+[1]MODLA!J72</f>
        <v>19706.3</v>
      </c>
      <c r="K77" s="216">
        <f>+[1]MODLA!K72</f>
        <v>8638.39</v>
      </c>
      <c r="L77" s="216">
        <f>+[1]MODLA!L72</f>
        <v>11330.11</v>
      </c>
      <c r="M77" s="216">
        <f>+[1]MODLA!M72</f>
        <v>89943.46</v>
      </c>
      <c r="N77" s="216">
        <f>+[1]MODLA!N72</f>
        <v>2441.6999999999998</v>
      </c>
      <c r="O77" s="216">
        <f>+[1]MODLA!O72</f>
        <v>1921.73</v>
      </c>
      <c r="P77" s="216">
        <f>+[1]MODLA!P72</f>
        <v>11361.9</v>
      </c>
      <c r="Q77" s="216">
        <f>+[1]MODLA!Q72</f>
        <v>0</v>
      </c>
      <c r="R77" s="214">
        <f t="shared" si="7"/>
        <v>5225902.9800000014</v>
      </c>
    </row>
    <row r="78" spans="1:18" ht="20.100000000000001" customHeight="1" x14ac:dyDescent="0.2">
      <c r="A78" s="28"/>
      <c r="B78" s="28"/>
      <c r="C78" s="28" t="s">
        <v>137</v>
      </c>
      <c r="D78" s="68" t="s">
        <v>138</v>
      </c>
      <c r="E78" s="242">
        <f>+[1]MODLA!E73</f>
        <v>16860.03</v>
      </c>
      <c r="F78" s="216">
        <f>+[1]MODLA!F73</f>
        <v>1897.2</v>
      </c>
      <c r="G78" s="216">
        <f>+[1]MODLA!G73</f>
        <v>0</v>
      </c>
      <c r="H78" s="216">
        <f>+[1]MODLA!H73</f>
        <v>38.53</v>
      </c>
      <c r="I78" s="216">
        <f>+[1]MODLA!I73</f>
        <v>4021.59</v>
      </c>
      <c r="J78" s="216">
        <f>+[1]MODLA!J73</f>
        <v>223.7</v>
      </c>
      <c r="K78" s="216">
        <f>+[1]MODLA!K73</f>
        <v>98.29</v>
      </c>
      <c r="L78" s="216">
        <f>+[1]MODLA!L73</f>
        <v>119.52</v>
      </c>
      <c r="M78" s="216">
        <f>+[1]MODLA!M73</f>
        <v>979.01</v>
      </c>
      <c r="N78" s="216">
        <f>+[1]MODLA!N73</f>
        <v>9.8000000000000007</v>
      </c>
      <c r="O78" s="216">
        <f>+[1]MODLA!O73</f>
        <v>8.4</v>
      </c>
      <c r="P78" s="216">
        <f>+[1]MODLA!P73</f>
        <v>45.58</v>
      </c>
      <c r="Q78" s="216">
        <f>+[1]MODLA!Q73</f>
        <v>0</v>
      </c>
      <c r="R78" s="214">
        <f t="shared" si="7"/>
        <v>24301.65</v>
      </c>
    </row>
    <row r="79" spans="1:18" ht="30.75" customHeight="1" x14ac:dyDescent="0.2">
      <c r="A79" s="28"/>
      <c r="B79" s="146" t="s">
        <v>139</v>
      </c>
      <c r="C79" s="28"/>
      <c r="D79" s="73" t="s">
        <v>140</v>
      </c>
      <c r="E79" s="242">
        <f>+[1]MODLA!E74</f>
        <v>127051.75</v>
      </c>
      <c r="F79" s="216">
        <f>+[1]MODLA!F74</f>
        <v>57026.43</v>
      </c>
      <c r="G79" s="216">
        <f>+[1]MODLA!G74</f>
        <v>0</v>
      </c>
      <c r="H79" s="216">
        <f>+[1]MODLA!H74</f>
        <v>939.87</v>
      </c>
      <c r="I79" s="216">
        <f>+[1]MODLA!I74</f>
        <v>142948.20000000001</v>
      </c>
      <c r="J79" s="216">
        <f>+[1]MODLA!J74</f>
        <v>8372.2099999999991</v>
      </c>
      <c r="K79" s="216">
        <f>+[1]MODLA!K74</f>
        <v>3682.03</v>
      </c>
      <c r="L79" s="216">
        <f>+[1]MODLA!L74</f>
        <v>4336.12</v>
      </c>
      <c r="M79" s="216">
        <f>+[1]MODLA!M74</f>
        <v>36006.57</v>
      </c>
      <c r="N79" s="216">
        <f>+[1]MODLA!N74</f>
        <v>96.13</v>
      </c>
      <c r="O79" s="216">
        <f>+[1]MODLA!O74</f>
        <v>112.03</v>
      </c>
      <c r="P79" s="216">
        <f>+[1]MODLA!P74</f>
        <v>447.3</v>
      </c>
      <c r="Q79" s="216">
        <f>+[1]MODLA!Q74</f>
        <v>0</v>
      </c>
      <c r="R79" s="214">
        <f t="shared" si="7"/>
        <v>381018.64000000007</v>
      </c>
    </row>
    <row r="80" spans="1:18" ht="26.25" customHeight="1" x14ac:dyDescent="0.2">
      <c r="A80" s="90"/>
      <c r="B80" s="146" t="s">
        <v>141</v>
      </c>
      <c r="C80" s="91"/>
      <c r="D80" s="73" t="s">
        <v>142</v>
      </c>
      <c r="E80" s="242">
        <f>+[1]MODLA!E75</f>
        <v>3058.22</v>
      </c>
      <c r="F80" s="216">
        <f>+[1]MODLA!F75</f>
        <v>28542.49</v>
      </c>
      <c r="G80" s="216">
        <f>+[1]MODLA!G75</f>
        <v>0</v>
      </c>
      <c r="H80" s="216">
        <f>+[1]MODLA!H75</f>
        <v>221.54</v>
      </c>
      <c r="I80" s="216">
        <f>+[1]MODLA!I75</f>
        <v>35627.839999999997</v>
      </c>
      <c r="J80" s="216">
        <f>+[1]MODLA!J75</f>
        <v>2099.1</v>
      </c>
      <c r="K80" s="216">
        <f>+[1]MODLA!K75</f>
        <v>923.27</v>
      </c>
      <c r="L80" s="216">
        <f>+[1]MODLA!L75</f>
        <v>1083.31</v>
      </c>
      <c r="M80" s="216">
        <f>+[1]MODLA!M75</f>
        <v>9009.85</v>
      </c>
      <c r="N80" s="216">
        <f>+[1]MODLA!N75</f>
        <v>16.5</v>
      </c>
      <c r="O80" s="216">
        <f>+[1]MODLA!O75</f>
        <v>22.4</v>
      </c>
      <c r="P80" s="216">
        <f>+[1]MODLA!P75</f>
        <v>76.790000000000006</v>
      </c>
      <c r="Q80" s="216">
        <f>+[1]MODLA!Q75</f>
        <v>0</v>
      </c>
      <c r="R80" s="214">
        <f t="shared" si="7"/>
        <v>80681.31</v>
      </c>
    </row>
    <row r="81" spans="1:18" ht="29.25" customHeight="1" x14ac:dyDescent="0.2">
      <c r="A81" s="90"/>
      <c r="B81" s="146" t="s">
        <v>143</v>
      </c>
      <c r="C81" s="91"/>
      <c r="D81" s="73" t="s">
        <v>144</v>
      </c>
      <c r="E81" s="242">
        <f>+[1]MODLA!E76</f>
        <v>731.04</v>
      </c>
      <c r="F81" s="216">
        <f>+[1]MODLA!F76</f>
        <v>6654.77</v>
      </c>
      <c r="G81" s="216">
        <f>+[1]MODLA!G76</f>
        <v>0</v>
      </c>
      <c r="H81" s="216">
        <f>+[1]MODLA!H76</f>
        <v>434.11</v>
      </c>
      <c r="I81" s="216">
        <f>+[1]MODLA!I76</f>
        <v>78755.710000000006</v>
      </c>
      <c r="J81" s="216">
        <f>+[1]MODLA!J76</f>
        <v>4694.53</v>
      </c>
      <c r="K81" s="216">
        <f>+[1]MODLA!K76</f>
        <v>2065.2600000000002</v>
      </c>
      <c r="L81" s="216">
        <f>+[1]MODLA!L76</f>
        <v>2406</v>
      </c>
      <c r="M81" s="216">
        <f>+[1]MODLA!M76</f>
        <v>20072.62</v>
      </c>
      <c r="N81" s="216">
        <f>+[1]MODLA!N76</f>
        <v>3.86</v>
      </c>
      <c r="O81" s="216">
        <f>+[1]MODLA!O76</f>
        <v>25.37</v>
      </c>
      <c r="P81" s="216">
        <f>+[1]MODLA!P76</f>
        <v>17.95</v>
      </c>
      <c r="Q81" s="216">
        <f>+[1]MODLA!Q76</f>
        <v>0</v>
      </c>
      <c r="R81" s="214">
        <f t="shared" si="7"/>
        <v>115861.21999999999</v>
      </c>
    </row>
    <row r="82" spans="1:18" ht="27.75" customHeight="1" x14ac:dyDescent="0.2">
      <c r="A82" s="90"/>
      <c r="B82" s="146" t="s">
        <v>145</v>
      </c>
      <c r="C82" s="91"/>
      <c r="D82" s="73" t="s">
        <v>146</v>
      </c>
      <c r="E82" s="242">
        <f>+[1]MODLA!E77</f>
        <v>9194.09</v>
      </c>
      <c r="F82" s="216">
        <f>+[1]MODLA!F77</f>
        <v>16059.39</v>
      </c>
      <c r="G82" s="216">
        <f>+[1]MODLA!G77</f>
        <v>0</v>
      </c>
      <c r="H82" s="216">
        <f>+[1]MODLA!H77</f>
        <v>107.35</v>
      </c>
      <c r="I82" s="216">
        <f>+[1]MODLA!I77</f>
        <v>15633.64</v>
      </c>
      <c r="J82" s="216">
        <f>+[1]MODLA!J77</f>
        <v>911.17</v>
      </c>
      <c r="K82" s="216">
        <f>+[1]MODLA!K77</f>
        <v>400.69</v>
      </c>
      <c r="L82" s="216">
        <f>+[1]MODLA!L77</f>
        <v>473.29</v>
      </c>
      <c r="M82" s="216">
        <f>+[1]MODLA!M77</f>
        <v>3925.07</v>
      </c>
      <c r="N82" s="216">
        <f>+[1]MODLA!N77</f>
        <v>13.19</v>
      </c>
      <c r="O82" s="216">
        <f>+[1]MODLA!O77</f>
        <v>14.23</v>
      </c>
      <c r="P82" s="216">
        <f>+[1]MODLA!P77</f>
        <v>61.36</v>
      </c>
      <c r="Q82" s="216">
        <f>+[1]MODLA!Q77</f>
        <v>0</v>
      </c>
      <c r="R82" s="214">
        <f t="shared" si="7"/>
        <v>46793.470000000008</v>
      </c>
    </row>
    <row r="83" spans="1:18" ht="30" customHeight="1" thickBot="1" x14ac:dyDescent="0.25">
      <c r="A83" s="338"/>
      <c r="B83" s="328" t="s">
        <v>147</v>
      </c>
      <c r="C83" s="329"/>
      <c r="D83" s="330" t="s">
        <v>148</v>
      </c>
      <c r="E83" s="335">
        <f>+[1]MODLA!E78</f>
        <v>182099.28</v>
      </c>
      <c r="F83" s="247">
        <f>+[1]MODLA!F78</f>
        <v>69850.38</v>
      </c>
      <c r="G83" s="247">
        <f>+[1]MODLA!G78</f>
        <v>0</v>
      </c>
      <c r="H83" s="247">
        <f>+[1]MODLA!H78</f>
        <v>576.30999999999995</v>
      </c>
      <c r="I83" s="247">
        <f>+[1]MODLA!I78</f>
        <v>64848</v>
      </c>
      <c r="J83" s="247">
        <f>+[1]MODLA!J78</f>
        <v>3651.21</v>
      </c>
      <c r="K83" s="247">
        <f>+[1]MODLA!K78</f>
        <v>1604.63</v>
      </c>
      <c r="L83" s="247">
        <f>+[1]MODLA!L78</f>
        <v>1936.5</v>
      </c>
      <c r="M83" s="247">
        <f>+[1]MODLA!M78</f>
        <v>15912.93</v>
      </c>
      <c r="N83" s="247">
        <f>+[1]MODLA!N78</f>
        <v>131.57</v>
      </c>
      <c r="O83" s="247">
        <f>+[1]MODLA!O78</f>
        <v>115.95</v>
      </c>
      <c r="P83" s="247">
        <f>+[1]MODLA!P78</f>
        <v>612.22</v>
      </c>
      <c r="Q83" s="247">
        <f>+[1]MODLA!Q78</f>
        <v>0</v>
      </c>
      <c r="R83" s="248">
        <f t="shared" si="7"/>
        <v>341338.98</v>
      </c>
    </row>
    <row r="84" spans="1:18" ht="20.100000000000001" customHeight="1" x14ac:dyDescent="0.2">
      <c r="A84" s="87" t="s">
        <v>149</v>
      </c>
      <c r="B84" s="89"/>
      <c r="C84" s="89"/>
      <c r="D84" s="63" t="s">
        <v>212</v>
      </c>
      <c r="E84" s="240">
        <f>+E85+E86+E87+E88+E89</f>
        <v>46713.689999999995</v>
      </c>
      <c r="F84" s="240">
        <f t="shared" ref="F84:Q84" si="20">+F85+F86+F87+F88+F89</f>
        <v>81298.84</v>
      </c>
      <c r="G84" s="240">
        <f t="shared" si="20"/>
        <v>0</v>
      </c>
      <c r="H84" s="240">
        <f t="shared" si="20"/>
        <v>733.06999999999994</v>
      </c>
      <c r="I84" s="240">
        <f t="shared" si="20"/>
        <v>114048.16</v>
      </c>
      <c r="J84" s="240">
        <f t="shared" si="20"/>
        <v>6696.0199999999995</v>
      </c>
      <c r="K84" s="240">
        <f t="shared" si="20"/>
        <v>2944.99</v>
      </c>
      <c r="L84" s="240">
        <f t="shared" si="20"/>
        <v>3462.8999999999996</v>
      </c>
      <c r="M84" s="240">
        <f t="shared" si="20"/>
        <v>28774.22</v>
      </c>
      <c r="N84" s="240">
        <f t="shared" si="20"/>
        <v>66.84</v>
      </c>
      <c r="O84" s="240">
        <f t="shared" si="20"/>
        <v>82.09</v>
      </c>
      <c r="P84" s="240">
        <f t="shared" si="20"/>
        <v>311.07</v>
      </c>
      <c r="Q84" s="240">
        <f t="shared" si="20"/>
        <v>0</v>
      </c>
      <c r="R84" s="234">
        <f t="shared" si="7"/>
        <v>285131.89000000007</v>
      </c>
    </row>
    <row r="85" spans="1:18" ht="24" customHeight="1" x14ac:dyDescent="0.2">
      <c r="A85" s="90"/>
      <c r="B85" s="146" t="s">
        <v>150</v>
      </c>
      <c r="C85" s="91"/>
      <c r="D85" s="73" t="s">
        <v>151</v>
      </c>
      <c r="E85" s="236">
        <f>+[1]MODLA!E80</f>
        <v>19452.3</v>
      </c>
      <c r="F85" s="237">
        <f>+[1]MODLA!F80</f>
        <v>39536.6</v>
      </c>
      <c r="G85" s="216">
        <f>+[1]MODLA!G80</f>
        <v>0</v>
      </c>
      <c r="H85" s="216">
        <f>+[1]MODLA!H80</f>
        <v>647.77</v>
      </c>
      <c r="I85" s="216">
        <f>+[1]MODLA!I80</f>
        <v>109653.08</v>
      </c>
      <c r="J85" s="237">
        <f>+[1]MODLA!J80</f>
        <v>6493.84</v>
      </c>
      <c r="K85" s="237">
        <f>+[1]MODLA!K80</f>
        <v>2856.5</v>
      </c>
      <c r="L85" s="237">
        <f>+[1]MODLA!L80</f>
        <v>3341.08</v>
      </c>
      <c r="M85" s="216">
        <f>+[1]MODLA!M80</f>
        <v>27825.67</v>
      </c>
      <c r="N85" s="216">
        <f>+[1]MODLA!N80</f>
        <v>30.8</v>
      </c>
      <c r="O85" s="216">
        <f>+[1]MODLA!O80</f>
        <v>54.15</v>
      </c>
      <c r="P85" s="216">
        <f>+[1]MODLA!P80</f>
        <v>143.34</v>
      </c>
      <c r="Q85" s="216">
        <f>+[1]MODLA!Q80</f>
        <v>0</v>
      </c>
      <c r="R85" s="214">
        <f t="shared" si="7"/>
        <v>210035.12999999995</v>
      </c>
    </row>
    <row r="86" spans="1:18" ht="20.100000000000001" customHeight="1" x14ac:dyDescent="0.2">
      <c r="A86" s="90"/>
      <c r="B86" s="146" t="s">
        <v>152</v>
      </c>
      <c r="C86" s="91"/>
      <c r="D86" s="73" t="s">
        <v>153</v>
      </c>
      <c r="E86" s="236">
        <f>+[1]MODLA!E81</f>
        <v>27169.119999999999</v>
      </c>
      <c r="F86" s="237">
        <f>+[1]MODLA!F81</f>
        <v>39835.21</v>
      </c>
      <c r="G86" s="216">
        <f>+[1]MODLA!G81</f>
        <v>0</v>
      </c>
      <c r="H86" s="216">
        <f>+[1]MODLA!H81</f>
        <v>78.78</v>
      </c>
      <c r="I86" s="216">
        <f>+[1]MODLA!I81</f>
        <v>3524.79</v>
      </c>
      <c r="J86" s="237">
        <f>+[1]MODLA!J81</f>
        <v>151.99</v>
      </c>
      <c r="K86" s="237">
        <f>+[1]MODLA!K81</f>
        <v>66.42</v>
      </c>
      <c r="L86" s="237">
        <f>+[1]MODLA!L81</f>
        <v>95.58</v>
      </c>
      <c r="M86" s="216">
        <f>+[1]MODLA!M81</f>
        <v>731.59</v>
      </c>
      <c r="N86" s="216">
        <f>+[1]MODLA!N81</f>
        <v>34.99</v>
      </c>
      <c r="O86" s="216">
        <f>+[1]MODLA!O81</f>
        <v>26.91</v>
      </c>
      <c r="P86" s="216">
        <f>+[1]MODLA!P81</f>
        <v>162.82</v>
      </c>
      <c r="Q86" s="216">
        <f>+[1]MODLA!Q81</f>
        <v>0</v>
      </c>
      <c r="R86" s="214">
        <f t="shared" si="7"/>
        <v>71878.200000000012</v>
      </c>
    </row>
    <row r="87" spans="1:18" ht="26.25" customHeight="1" x14ac:dyDescent="0.2">
      <c r="A87" s="90"/>
      <c r="B87" s="146" t="s">
        <v>154</v>
      </c>
      <c r="C87" s="91"/>
      <c r="D87" s="73" t="s">
        <v>155</v>
      </c>
      <c r="E87" s="236">
        <f>+[1]MODLA!E82</f>
        <v>92.27</v>
      </c>
      <c r="F87" s="216">
        <f>+[1]MODLA!F82</f>
        <v>1927.03</v>
      </c>
      <c r="G87" s="216">
        <f>+[1]MODLA!G82</f>
        <v>0</v>
      </c>
      <c r="H87" s="216">
        <f>+[1]MODLA!H82</f>
        <v>6.39</v>
      </c>
      <c r="I87" s="216">
        <f>+[1]MODLA!I82</f>
        <v>846.8</v>
      </c>
      <c r="J87" s="216">
        <f>+[1]MODLA!J82</f>
        <v>48.79</v>
      </c>
      <c r="K87" s="216">
        <f>+[1]MODLA!K82</f>
        <v>21.45</v>
      </c>
      <c r="L87" s="216">
        <f>+[1]MODLA!L82</f>
        <v>25.52</v>
      </c>
      <c r="M87" s="216">
        <f>+[1]MODLA!M82</f>
        <v>210.97</v>
      </c>
      <c r="N87" s="216">
        <f>+[1]MODLA!N82</f>
        <v>1.05</v>
      </c>
      <c r="O87" s="216">
        <f>+[1]MODLA!O82</f>
        <v>1.02</v>
      </c>
      <c r="P87" s="216">
        <f>+[1]MODLA!P82</f>
        <v>4.91</v>
      </c>
      <c r="Q87" s="216">
        <f>+[1]MODLA!Q82</f>
        <v>0</v>
      </c>
      <c r="R87" s="217">
        <f t="shared" si="7"/>
        <v>3186.1999999999994</v>
      </c>
    </row>
    <row r="88" spans="1:18" ht="23.25" customHeight="1" x14ac:dyDescent="0.2">
      <c r="A88" s="90"/>
      <c r="B88" s="146" t="s">
        <v>156</v>
      </c>
      <c r="C88" s="91"/>
      <c r="D88" s="73" t="s">
        <v>157</v>
      </c>
      <c r="E88" s="236">
        <f>+[1]MODLA!E83</f>
        <v>0</v>
      </c>
      <c r="F88" s="237">
        <f>+[1]MODLA!F83</f>
        <v>0</v>
      </c>
      <c r="G88" s="216">
        <f>+[1]MODLA!G83</f>
        <v>0</v>
      </c>
      <c r="H88" s="216">
        <f>+[1]MODLA!H83</f>
        <v>0.13</v>
      </c>
      <c r="I88" s="216">
        <f>+[1]MODLA!I83</f>
        <v>23.49</v>
      </c>
      <c r="J88" s="237">
        <f>+[1]MODLA!J83</f>
        <v>1.4</v>
      </c>
      <c r="K88" s="237">
        <f>+[1]MODLA!K83</f>
        <v>0.62</v>
      </c>
      <c r="L88" s="237">
        <f>+[1]MODLA!L83</f>
        <v>0.72</v>
      </c>
      <c r="M88" s="216">
        <f>+[1]MODLA!M83</f>
        <v>5.99</v>
      </c>
      <c r="N88" s="216">
        <f>+[1]MODLA!N83</f>
        <v>0</v>
      </c>
      <c r="O88" s="216">
        <f>+[1]MODLA!O83</f>
        <v>0.01</v>
      </c>
      <c r="P88" s="216">
        <f>+[1]MODLA!P83</f>
        <v>0</v>
      </c>
      <c r="Q88" s="216">
        <f>+[1]MODLA!Q83</f>
        <v>0</v>
      </c>
      <c r="R88" s="214">
        <f t="shared" si="7"/>
        <v>32.359999999999992</v>
      </c>
    </row>
    <row r="89" spans="1:18" ht="26.25" customHeight="1" thickBot="1" x14ac:dyDescent="0.25">
      <c r="A89" s="338"/>
      <c r="B89" s="328" t="s">
        <v>158</v>
      </c>
      <c r="C89" s="329"/>
      <c r="D89" s="330" t="s">
        <v>159</v>
      </c>
      <c r="E89" s="339">
        <f>+[1]MODLA!E84</f>
        <v>0</v>
      </c>
      <c r="F89" s="340">
        <f>+[1]MODLA!F84</f>
        <v>0</v>
      </c>
      <c r="G89" s="247">
        <f>+[1]MODLA!G84</f>
        <v>0</v>
      </c>
      <c r="H89" s="247">
        <f>+[1]MODLA!H84</f>
        <v>0</v>
      </c>
      <c r="I89" s="247">
        <f>+[1]MODLA!I84</f>
        <v>0</v>
      </c>
      <c r="J89" s="340">
        <f>+[1]MODLA!J84</f>
        <v>0</v>
      </c>
      <c r="K89" s="340">
        <f>+[1]MODLA!K84</f>
        <v>0</v>
      </c>
      <c r="L89" s="340">
        <f>+[1]MODLA!L84</f>
        <v>0</v>
      </c>
      <c r="M89" s="247">
        <f>+[1]MODLA!M84</f>
        <v>0</v>
      </c>
      <c r="N89" s="247">
        <f>+[1]MODLA!N84</f>
        <v>0</v>
      </c>
      <c r="O89" s="247">
        <f>+[1]MODLA!O84</f>
        <v>0</v>
      </c>
      <c r="P89" s="247">
        <f>+[1]MODLA!P84</f>
        <v>0</v>
      </c>
      <c r="Q89" s="247">
        <f>+[1]MODLA!Q84</f>
        <v>0</v>
      </c>
      <c r="R89" s="248">
        <f t="shared" si="7"/>
        <v>0</v>
      </c>
    </row>
    <row r="90" spans="1:18" ht="20.100000000000001" customHeight="1" x14ac:dyDescent="0.2">
      <c r="A90" s="87" t="s">
        <v>160</v>
      </c>
      <c r="B90" s="87"/>
      <c r="C90" s="87"/>
      <c r="D90" s="63" t="s">
        <v>213</v>
      </c>
      <c r="E90" s="337">
        <f>+E91+E92+E93+E94+E95+E96</f>
        <v>3430451.62</v>
      </c>
      <c r="F90" s="233">
        <f t="shared" ref="F90:Q90" si="21">+F91+F92+F93+F94+F95+F96</f>
        <v>690471.27</v>
      </c>
      <c r="G90" s="233">
        <f t="shared" si="21"/>
        <v>0</v>
      </c>
      <c r="H90" s="233">
        <f t="shared" si="21"/>
        <v>10741.51</v>
      </c>
      <c r="I90" s="233">
        <f t="shared" si="21"/>
        <v>495463.80000000005</v>
      </c>
      <c r="J90" s="233">
        <f t="shared" si="21"/>
        <v>25982.59</v>
      </c>
      <c r="K90" s="233">
        <f t="shared" si="21"/>
        <v>11403.269999999999</v>
      </c>
      <c r="L90" s="233">
        <f t="shared" si="21"/>
        <v>14397.17</v>
      </c>
      <c r="M90" s="233">
        <f t="shared" si="21"/>
        <v>116088.04999999999</v>
      </c>
      <c r="N90" s="233">
        <f t="shared" si="21"/>
        <v>2151.94</v>
      </c>
      <c r="O90" s="233">
        <f t="shared" si="21"/>
        <v>1734.9199999999998</v>
      </c>
      <c r="P90" s="233">
        <f t="shared" si="21"/>
        <v>10013.56</v>
      </c>
      <c r="Q90" s="233">
        <f t="shared" si="21"/>
        <v>0</v>
      </c>
      <c r="R90" s="234">
        <f t="shared" si="7"/>
        <v>4808899.6999999993</v>
      </c>
    </row>
    <row r="91" spans="1:18" ht="20.100000000000001" customHeight="1" x14ac:dyDescent="0.2">
      <c r="A91" s="91"/>
      <c r="B91" s="146" t="s">
        <v>161</v>
      </c>
      <c r="C91" s="91"/>
      <c r="D91" s="73" t="s">
        <v>163</v>
      </c>
      <c r="E91" s="242">
        <f>+[1]MODLA!E86</f>
        <v>43168.25</v>
      </c>
      <c r="F91" s="216">
        <f>+[1]MODLA!F86</f>
        <v>112658.2</v>
      </c>
      <c r="G91" s="216">
        <f>+[1]MODLA!G86</f>
        <v>0</v>
      </c>
      <c r="H91" s="216">
        <f>+[1]MODLA!H86</f>
        <v>597.24</v>
      </c>
      <c r="I91" s="216">
        <f>+[1]MODLA!I86</f>
        <v>84466.5</v>
      </c>
      <c r="J91" s="216">
        <f>+[1]MODLA!J86</f>
        <v>4906.03</v>
      </c>
      <c r="K91" s="216">
        <f>+[1]MODLA!K86</f>
        <v>2157.31</v>
      </c>
      <c r="L91" s="216">
        <f>+[1]MODLA!L86</f>
        <v>2553.63</v>
      </c>
      <c r="M91" s="216">
        <f>+[1]MODLA!M86</f>
        <v>21158.18</v>
      </c>
      <c r="N91" s="216">
        <f>+[1]MODLA!N86</f>
        <v>81.37</v>
      </c>
      <c r="O91" s="216">
        <f>+[1]MODLA!O86</f>
        <v>84.39</v>
      </c>
      <c r="P91" s="216">
        <f>+[1]MODLA!P86</f>
        <v>378.65</v>
      </c>
      <c r="Q91" s="216">
        <f>+[1]MODLA!Q86</f>
        <v>0</v>
      </c>
      <c r="R91" s="214">
        <f t="shared" si="7"/>
        <v>272209.75000000006</v>
      </c>
    </row>
    <row r="92" spans="1:18" ht="20.100000000000001" customHeight="1" x14ac:dyDescent="0.2">
      <c r="A92" s="91"/>
      <c r="B92" s="146" t="s">
        <v>162</v>
      </c>
      <c r="C92" s="91"/>
      <c r="D92" s="73" t="s">
        <v>165</v>
      </c>
      <c r="E92" s="242">
        <f>+[1]MODLA!E87</f>
        <v>1087632.69</v>
      </c>
      <c r="F92" s="216">
        <f>+[1]MODLA!F87</f>
        <v>383145.74</v>
      </c>
      <c r="G92" s="216">
        <f>+[1]MODLA!G87</f>
        <v>0</v>
      </c>
      <c r="H92" s="216">
        <f>+[1]MODLA!H87</f>
        <v>6056.54</v>
      </c>
      <c r="I92" s="216">
        <f>+[1]MODLA!I87</f>
        <v>66999.679999999993</v>
      </c>
      <c r="J92" s="216">
        <f>+[1]MODLA!J87</f>
        <v>2717.27</v>
      </c>
      <c r="K92" s="216">
        <f>+[1]MODLA!K87</f>
        <v>1185.6300000000001</v>
      </c>
      <c r="L92" s="216">
        <f>+[1]MODLA!L87</f>
        <v>1781.11</v>
      </c>
      <c r="M92" s="216">
        <f>+[1]MODLA!M87</f>
        <v>13413.07</v>
      </c>
      <c r="N92" s="216">
        <f>+[1]MODLA!N87</f>
        <v>768.04</v>
      </c>
      <c r="O92" s="216">
        <f>+[1]MODLA!O87</f>
        <v>587.80999999999995</v>
      </c>
      <c r="P92" s="216">
        <f>+[1]MODLA!P87</f>
        <v>3573.89</v>
      </c>
      <c r="Q92" s="216">
        <f>+[1]MODLA!Q87</f>
        <v>0</v>
      </c>
      <c r="R92" s="214">
        <f t="shared" si="7"/>
        <v>1567861.47</v>
      </c>
    </row>
    <row r="93" spans="1:18" ht="27.75" customHeight="1" x14ac:dyDescent="0.2">
      <c r="A93" s="91"/>
      <c r="B93" s="146" t="s">
        <v>164</v>
      </c>
      <c r="C93" s="91"/>
      <c r="D93" s="73" t="s">
        <v>167</v>
      </c>
      <c r="E93" s="242">
        <f>+[1]MODLA!E88</f>
        <v>802</v>
      </c>
      <c r="F93" s="216">
        <f>+[1]MODLA!F88</f>
        <v>688.72</v>
      </c>
      <c r="G93" s="216">
        <f>+[1]MODLA!G88</f>
        <v>0</v>
      </c>
      <c r="H93" s="216">
        <f>+[1]MODLA!H88</f>
        <v>139.13</v>
      </c>
      <c r="I93" s="216">
        <f>+[1]MODLA!I88</f>
        <v>25384.89</v>
      </c>
      <c r="J93" s="216">
        <f>+[1]MODLA!J88</f>
        <v>1513.94</v>
      </c>
      <c r="K93" s="216">
        <f>+[1]MODLA!K88</f>
        <v>666.03</v>
      </c>
      <c r="L93" s="216">
        <f>+[1]MODLA!L88</f>
        <v>775.67</v>
      </c>
      <c r="M93" s="216">
        <f>+[1]MODLA!M88</f>
        <v>6472.12</v>
      </c>
      <c r="N93" s="216">
        <f>+[1]MODLA!N88</f>
        <v>0.78</v>
      </c>
      <c r="O93" s="216">
        <f>+[1]MODLA!O88</f>
        <v>7.83</v>
      </c>
      <c r="P93" s="216">
        <f>+[1]MODLA!P88</f>
        <v>3.62</v>
      </c>
      <c r="Q93" s="216">
        <f>+[1]MODLA!Q88</f>
        <v>0</v>
      </c>
      <c r="R93" s="214">
        <f t="shared" ref="R93:R99" si="22">SUM(E93:Q93)</f>
        <v>36454.729999999996</v>
      </c>
    </row>
    <row r="94" spans="1:18" ht="20.100000000000001" customHeight="1" x14ac:dyDescent="0.2">
      <c r="A94" s="91"/>
      <c r="B94" s="146" t="s">
        <v>166</v>
      </c>
      <c r="C94" s="91"/>
      <c r="D94" s="73" t="s">
        <v>169</v>
      </c>
      <c r="E94" s="242">
        <f>+[1]MODLA!E89</f>
        <v>2149120.04</v>
      </c>
      <c r="F94" s="216">
        <f>+[1]MODLA!F89</f>
        <v>166933.64000000001</v>
      </c>
      <c r="G94" s="216">
        <f>+[1]MODLA!G89</f>
        <v>0</v>
      </c>
      <c r="H94" s="216">
        <f>+[1]MODLA!H89</f>
        <v>3650.03</v>
      </c>
      <c r="I94" s="216">
        <f>+[1]MODLA!I89</f>
        <v>292599.43</v>
      </c>
      <c r="J94" s="216">
        <f>+[1]MODLA!J89</f>
        <v>15446.68</v>
      </c>
      <c r="K94" s="216">
        <f>+[1]MODLA!K89</f>
        <v>6780.15</v>
      </c>
      <c r="L94" s="216">
        <f>+[1]MODLA!L89</f>
        <v>8523.68</v>
      </c>
      <c r="M94" s="216">
        <f>+[1]MODLA!M89</f>
        <v>68850.69</v>
      </c>
      <c r="N94" s="216">
        <f>+[1]MODLA!N89</f>
        <v>1209.44</v>
      </c>
      <c r="O94" s="216">
        <f>+[1]MODLA!O89</f>
        <v>979.11</v>
      </c>
      <c r="P94" s="216">
        <f>+[1]MODLA!P89</f>
        <v>5627.85</v>
      </c>
      <c r="Q94" s="216">
        <f>+[1]MODLA!Q89</f>
        <v>0</v>
      </c>
      <c r="R94" s="214">
        <f t="shared" si="22"/>
        <v>2719720.74</v>
      </c>
    </row>
    <row r="95" spans="1:18" ht="25.5" customHeight="1" x14ac:dyDescent="0.2">
      <c r="A95" s="91"/>
      <c r="B95" s="146" t="s">
        <v>168</v>
      </c>
      <c r="C95" s="91"/>
      <c r="D95" s="73" t="s">
        <v>171</v>
      </c>
      <c r="E95" s="242">
        <f>+[1]MODLA!E90</f>
        <v>149728.64000000001</v>
      </c>
      <c r="F95" s="216">
        <f>+[1]MODLA!F90</f>
        <v>27044.97</v>
      </c>
      <c r="G95" s="216">
        <f>+[1]MODLA!G90</f>
        <v>0</v>
      </c>
      <c r="H95" s="216">
        <f>+[1]MODLA!H90</f>
        <v>298.57</v>
      </c>
      <c r="I95" s="216">
        <f>+[1]MODLA!I90</f>
        <v>26012.959999999999</v>
      </c>
      <c r="J95" s="216">
        <f>+[1]MODLA!J90</f>
        <v>1398.65</v>
      </c>
      <c r="K95" s="216">
        <f>+[1]MODLA!K90</f>
        <v>614.14</v>
      </c>
      <c r="L95" s="216">
        <f>+[1]MODLA!L90</f>
        <v>763.07</v>
      </c>
      <c r="M95" s="216">
        <f>+[1]MODLA!M90</f>
        <v>6193.9</v>
      </c>
      <c r="N95" s="216">
        <f>+[1]MODLA!N90</f>
        <v>92.31</v>
      </c>
      <c r="O95" s="216">
        <f>+[1]MODLA!O90</f>
        <v>75.78</v>
      </c>
      <c r="P95" s="216">
        <f>+[1]MODLA!P90</f>
        <v>429.55</v>
      </c>
      <c r="Q95" s="216">
        <f>+[1]MODLA!Q90</f>
        <v>0</v>
      </c>
      <c r="R95" s="214">
        <f t="shared" si="22"/>
        <v>212652.54</v>
      </c>
    </row>
    <row r="96" spans="1:18" ht="27.75" customHeight="1" thickBot="1" x14ac:dyDescent="0.25">
      <c r="A96" s="329"/>
      <c r="B96" s="328" t="s">
        <v>170</v>
      </c>
      <c r="C96" s="329"/>
      <c r="D96" s="330" t="s">
        <v>172</v>
      </c>
      <c r="E96" s="335">
        <f>+[1]MODLA!E91</f>
        <v>0</v>
      </c>
      <c r="F96" s="247">
        <f>+[1]MODLA!F91</f>
        <v>0</v>
      </c>
      <c r="G96" s="247">
        <f>+[1]MODLA!G91</f>
        <v>0</v>
      </c>
      <c r="H96" s="247">
        <f>+[1]MODLA!H91</f>
        <v>0</v>
      </c>
      <c r="I96" s="247">
        <f>+[1]MODLA!I91</f>
        <v>0.34</v>
      </c>
      <c r="J96" s="247">
        <f>+[1]MODLA!J91</f>
        <v>0.02</v>
      </c>
      <c r="K96" s="247">
        <f>+[1]MODLA!K91</f>
        <v>0.01</v>
      </c>
      <c r="L96" s="247">
        <f>+[1]MODLA!L91</f>
        <v>0.01</v>
      </c>
      <c r="M96" s="247">
        <f>+[1]MODLA!M91</f>
        <v>0.09</v>
      </c>
      <c r="N96" s="247">
        <f>+[1]MODLA!N91</f>
        <v>0</v>
      </c>
      <c r="O96" s="247">
        <f>+[1]MODLA!O91</f>
        <v>0</v>
      </c>
      <c r="P96" s="247">
        <f>+[1]MODLA!P91</f>
        <v>0</v>
      </c>
      <c r="Q96" s="247">
        <f>+[1]MODLA!Q91</f>
        <v>0</v>
      </c>
      <c r="R96" s="248">
        <f t="shared" si="22"/>
        <v>0.47000000000000008</v>
      </c>
    </row>
    <row r="97" spans="1:18" ht="20.100000000000001" customHeight="1" thickBot="1" x14ac:dyDescent="0.25">
      <c r="A97" s="111" t="s">
        <v>173</v>
      </c>
      <c r="B97" s="112"/>
      <c r="C97" s="112"/>
      <c r="D97" s="325" t="s">
        <v>32</v>
      </c>
      <c r="E97" s="341">
        <f>+[1]MODLA!E92</f>
        <v>0</v>
      </c>
      <c r="F97" s="342">
        <f>+[1]MODLA!F92</f>
        <v>0</v>
      </c>
      <c r="G97" s="252">
        <f>+[1]MODLA!G92</f>
        <v>0</v>
      </c>
      <c r="H97" s="252">
        <f>+[1]MODLA!H92</f>
        <v>1.21</v>
      </c>
      <c r="I97" s="252">
        <f>+[1]MODLA!I92</f>
        <v>223.75</v>
      </c>
      <c r="J97" s="342">
        <f>+[1]MODLA!J92</f>
        <v>13.36</v>
      </c>
      <c r="K97" s="342">
        <f>+[1]MODLA!K92</f>
        <v>5.88</v>
      </c>
      <c r="L97" s="342">
        <f>+[1]MODLA!L92</f>
        <v>6.84</v>
      </c>
      <c r="M97" s="252">
        <f>+[1]MODLA!M92</f>
        <v>57.08</v>
      </c>
      <c r="N97" s="252">
        <f>+[1]MODLA!N92</f>
        <v>0</v>
      </c>
      <c r="O97" s="252">
        <f>+[1]MODLA!O92</f>
        <v>0.06</v>
      </c>
      <c r="P97" s="252">
        <f>+[1]MODLA!P92</f>
        <v>0</v>
      </c>
      <c r="Q97" s="252">
        <f>+[1]MODLA!Q92</f>
        <v>0</v>
      </c>
      <c r="R97" s="253">
        <f t="shared" si="22"/>
        <v>308.18</v>
      </c>
    </row>
    <row r="98" spans="1:18" ht="20.100000000000001" customHeight="1" thickBot="1" x14ac:dyDescent="0.25">
      <c r="A98" s="111" t="s">
        <v>174</v>
      </c>
      <c r="B98" s="112"/>
      <c r="C98" s="112"/>
      <c r="D98" s="325" t="s">
        <v>39</v>
      </c>
      <c r="E98" s="238">
        <f>+[1]MODLA!E93</f>
        <v>32595.119999999999</v>
      </c>
      <c r="F98" s="239">
        <f>+[1]MODLA!F93</f>
        <v>11279.69</v>
      </c>
      <c r="G98" s="218">
        <f>+[1]MODLA!G93</f>
        <v>0</v>
      </c>
      <c r="H98" s="218">
        <f>+[1]MODLA!H93</f>
        <v>79.180000000000007</v>
      </c>
      <c r="I98" s="218">
        <f>+[1]MODLA!I93</f>
        <v>7390.51</v>
      </c>
      <c r="J98" s="239">
        <f>+[1]MODLA!J93</f>
        <v>402.9</v>
      </c>
      <c r="K98" s="239">
        <f>+[1]MODLA!K93</f>
        <v>176.96</v>
      </c>
      <c r="L98" s="239">
        <f>+[1]MODLA!L93</f>
        <v>217.95</v>
      </c>
      <c r="M98" s="218">
        <f>+[1]MODLA!M93</f>
        <v>1775.62</v>
      </c>
      <c r="N98" s="218">
        <f>+[1]MODLA!N93</f>
        <v>22.91</v>
      </c>
      <c r="O98" s="218">
        <f>+[1]MODLA!O93</f>
        <v>19.079999999999998</v>
      </c>
      <c r="P98" s="218">
        <f>+[1]MODLA!P93</f>
        <v>106.61</v>
      </c>
      <c r="Q98" s="218">
        <f>+[1]MODLA!Q93</f>
        <v>0</v>
      </c>
      <c r="R98" s="219">
        <f t="shared" si="22"/>
        <v>54066.530000000006</v>
      </c>
    </row>
    <row r="99" spans="1:18" ht="20.100000000000001" customHeight="1" thickBot="1" x14ac:dyDescent="0.25">
      <c r="A99" s="111">
        <v>29999</v>
      </c>
      <c r="B99" s="112"/>
      <c r="C99" s="112"/>
      <c r="D99" s="314" t="s">
        <v>35</v>
      </c>
      <c r="E99" s="343">
        <f>+E98+E97+E90+E84+E75+E61+E55+E49+E48+E47+E46+E29</f>
        <v>255869998.12</v>
      </c>
      <c r="F99" s="224">
        <f t="shared" ref="F99:Q99" si="23">+F98+F97+F90+F84+F75+F61+F55+F49+F48+F47+F46+F29</f>
        <v>3052941.99</v>
      </c>
      <c r="G99" s="224">
        <f t="shared" si="23"/>
        <v>0</v>
      </c>
      <c r="H99" s="224">
        <f t="shared" si="23"/>
        <v>4093499.91</v>
      </c>
      <c r="I99" s="224">
        <f t="shared" si="23"/>
        <v>22900669.989999998</v>
      </c>
      <c r="J99" s="224">
        <f t="shared" si="23"/>
        <v>3187559.96</v>
      </c>
      <c r="K99" s="224">
        <f t="shared" si="23"/>
        <v>348630.38999999996</v>
      </c>
      <c r="L99" s="224">
        <f t="shared" si="23"/>
        <v>490388.49999999994</v>
      </c>
      <c r="M99" s="224">
        <f t="shared" si="23"/>
        <v>3478316.65</v>
      </c>
      <c r="N99" s="224">
        <f t="shared" si="23"/>
        <v>135209.22999999998</v>
      </c>
      <c r="O99" s="224">
        <f t="shared" si="23"/>
        <v>312313.36999999994</v>
      </c>
      <c r="P99" s="224">
        <f t="shared" si="23"/>
        <v>744240.37000000011</v>
      </c>
      <c r="Q99" s="224">
        <f t="shared" si="23"/>
        <v>0</v>
      </c>
      <c r="R99" s="225">
        <f t="shared" si="22"/>
        <v>294613768.47999996</v>
      </c>
    </row>
    <row r="100" spans="1:18" ht="20.100000000000001" customHeight="1" thickBot="1" x14ac:dyDescent="0.3">
      <c r="A100" s="371" t="s">
        <v>36</v>
      </c>
      <c r="B100" s="372"/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3"/>
    </row>
    <row r="101" spans="1:18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f>+E102+E105</f>
        <v>6528279.9199999999</v>
      </c>
      <c r="F101" s="233">
        <f t="shared" ref="F101:Q101" si="24">+F102+F105</f>
        <v>671672.04</v>
      </c>
      <c r="G101" s="233">
        <f t="shared" si="24"/>
        <v>0</v>
      </c>
      <c r="H101" s="233">
        <f t="shared" si="24"/>
        <v>491888.48</v>
      </c>
      <c r="I101" s="233">
        <f t="shared" si="24"/>
        <v>605196.63</v>
      </c>
      <c r="J101" s="233">
        <f t="shared" si="24"/>
        <v>29848.82</v>
      </c>
      <c r="K101" s="233">
        <f t="shared" si="24"/>
        <v>13083.64</v>
      </c>
      <c r="L101" s="233">
        <f t="shared" si="24"/>
        <v>17192.68</v>
      </c>
      <c r="M101" s="233">
        <f t="shared" si="24"/>
        <v>136379.77000000002</v>
      </c>
      <c r="N101" s="233">
        <f t="shared" si="24"/>
        <v>3759.8100000000004</v>
      </c>
      <c r="O101" s="233">
        <f t="shared" si="24"/>
        <v>2956.77</v>
      </c>
      <c r="P101" s="233">
        <f t="shared" si="24"/>
        <v>17495.370000000003</v>
      </c>
      <c r="Q101" s="233">
        <f t="shared" si="24"/>
        <v>0</v>
      </c>
      <c r="R101" s="234">
        <f t="shared" ref="R101:R120" si="25">SUM(E101:Q101)</f>
        <v>8517753.9299999978</v>
      </c>
    </row>
    <row r="102" spans="1:18" ht="20.100000000000001" customHeight="1" x14ac:dyDescent="0.2">
      <c r="A102" s="99"/>
      <c r="B102" s="146" t="s">
        <v>176</v>
      </c>
      <c r="C102" s="91"/>
      <c r="D102" s="345" t="s">
        <v>177</v>
      </c>
      <c r="E102" s="245">
        <f>+E103+E104</f>
        <v>3144357.99</v>
      </c>
      <c r="F102" s="216">
        <f t="shared" ref="F102:Q102" si="26">+F103+F104</f>
        <v>555244.97</v>
      </c>
      <c r="G102" s="216">
        <f t="shared" si="26"/>
        <v>0</v>
      </c>
      <c r="H102" s="216">
        <f t="shared" si="26"/>
        <v>487808.82</v>
      </c>
      <c r="I102" s="216">
        <f t="shared" si="26"/>
        <v>427645.7</v>
      </c>
      <c r="J102" s="216">
        <f t="shared" si="26"/>
        <v>22301.72</v>
      </c>
      <c r="K102" s="216">
        <f t="shared" si="26"/>
        <v>9786.7199999999993</v>
      </c>
      <c r="L102" s="216">
        <f t="shared" si="26"/>
        <v>12400.609999999999</v>
      </c>
      <c r="M102" s="216">
        <f t="shared" si="26"/>
        <v>99841.090000000011</v>
      </c>
      <c r="N102" s="216">
        <f t="shared" si="26"/>
        <v>1931.93</v>
      </c>
      <c r="O102" s="216">
        <f t="shared" si="26"/>
        <v>1552.65</v>
      </c>
      <c r="P102" s="216">
        <f t="shared" si="26"/>
        <v>8989.77</v>
      </c>
      <c r="Q102" s="216">
        <f t="shared" si="26"/>
        <v>0</v>
      </c>
      <c r="R102" s="214">
        <f t="shared" si="25"/>
        <v>4771861.9699999988</v>
      </c>
    </row>
    <row r="103" spans="1:18" ht="20.100000000000001" customHeight="1" x14ac:dyDescent="0.2">
      <c r="A103" s="99"/>
      <c r="B103" s="146"/>
      <c r="C103" s="91" t="s">
        <v>236</v>
      </c>
      <c r="D103" s="345" t="s">
        <v>238</v>
      </c>
      <c r="E103" s="245">
        <f>+[1]MODLA!E98</f>
        <v>2758368.27</v>
      </c>
      <c r="F103" s="216">
        <f>+[1]MODLA!F98</f>
        <v>487085.16</v>
      </c>
      <c r="G103" s="216">
        <f>+[1]MODLA!G98</f>
        <v>0</v>
      </c>
      <c r="H103" s="216">
        <f>+[1]MODLA!H98</f>
        <v>427848.06</v>
      </c>
      <c r="I103" s="216">
        <f>+[1]MODLA!I98</f>
        <v>360567.89</v>
      </c>
      <c r="J103" s="216">
        <f>+[1]MODLA!J98</f>
        <v>18693.66</v>
      </c>
      <c r="K103" s="216">
        <f>+[1]MODLA!K98</f>
        <v>8202.42</v>
      </c>
      <c r="L103" s="216">
        <f>+[1]MODLA!L98</f>
        <v>10432.64</v>
      </c>
      <c r="M103" s="216">
        <f>+[1]MODLA!M98</f>
        <v>83865.100000000006</v>
      </c>
      <c r="N103" s="216">
        <f>+[1]MODLA!N98</f>
        <v>1694.77</v>
      </c>
      <c r="O103" s="216">
        <f>+[1]MODLA!O98</f>
        <v>1357.88</v>
      </c>
      <c r="P103" s="216">
        <f>+[1]MODLA!P98</f>
        <v>7886.22</v>
      </c>
      <c r="Q103" s="216">
        <f>+[1]MODLA!Q98</f>
        <v>0</v>
      </c>
      <c r="R103" s="214">
        <f t="shared" si="25"/>
        <v>4166002.0700000008</v>
      </c>
    </row>
    <row r="104" spans="1:18" ht="20.100000000000001" customHeight="1" x14ac:dyDescent="0.2">
      <c r="A104" s="99"/>
      <c r="B104" s="146"/>
      <c r="C104" s="91" t="s">
        <v>237</v>
      </c>
      <c r="D104" s="345" t="s">
        <v>239</v>
      </c>
      <c r="E104" s="245">
        <f>+[1]MODLA!E99</f>
        <v>385989.72</v>
      </c>
      <c r="F104" s="216">
        <f>+[1]MODLA!F99</f>
        <v>68159.81</v>
      </c>
      <c r="G104" s="216">
        <f>+[1]MODLA!G99</f>
        <v>0</v>
      </c>
      <c r="H104" s="216">
        <f>+[1]MODLA!H99</f>
        <v>59960.76</v>
      </c>
      <c r="I104" s="216">
        <f>+[1]MODLA!I99</f>
        <v>67077.81</v>
      </c>
      <c r="J104" s="216">
        <f>+[1]MODLA!J99</f>
        <v>3608.06</v>
      </c>
      <c r="K104" s="216">
        <f>+[1]MODLA!K99</f>
        <v>1584.3</v>
      </c>
      <c r="L104" s="216">
        <f>+[1]MODLA!L99</f>
        <v>1967.97</v>
      </c>
      <c r="M104" s="216">
        <f>+[1]MODLA!M99</f>
        <v>15975.99</v>
      </c>
      <c r="N104" s="216">
        <f>+[1]MODLA!N99</f>
        <v>237.16</v>
      </c>
      <c r="O104" s="216">
        <f>+[1]MODLA!O99</f>
        <v>194.77</v>
      </c>
      <c r="P104" s="216">
        <f>+[1]MODLA!P99</f>
        <v>1103.55</v>
      </c>
      <c r="Q104" s="216">
        <f>+[1]MODLA!Q99</f>
        <v>0</v>
      </c>
      <c r="R104" s="214">
        <f t="shared" si="25"/>
        <v>605859.90000000014</v>
      </c>
    </row>
    <row r="105" spans="1:18" ht="27.75" thickBot="1" x14ac:dyDescent="0.25">
      <c r="A105" s="121"/>
      <c r="B105" s="328" t="s">
        <v>178</v>
      </c>
      <c r="C105" s="329"/>
      <c r="D105" s="346" t="s">
        <v>240</v>
      </c>
      <c r="E105" s="246">
        <f>+[1]MODLA!E100</f>
        <v>3383921.93</v>
      </c>
      <c r="F105" s="247">
        <f>+[1]MODLA!F100</f>
        <v>116427.07</v>
      </c>
      <c r="G105" s="247">
        <f>+[1]MODLA!G100</f>
        <v>0</v>
      </c>
      <c r="H105" s="247">
        <f>+[1]MODLA!H100</f>
        <v>4079.66</v>
      </c>
      <c r="I105" s="247">
        <f>+[1]MODLA!I100</f>
        <v>177550.93</v>
      </c>
      <c r="J105" s="247">
        <f>+[1]MODLA!J100</f>
        <v>7547.1</v>
      </c>
      <c r="K105" s="247">
        <f>+[1]MODLA!K100</f>
        <v>3296.92</v>
      </c>
      <c r="L105" s="247">
        <f>+[1]MODLA!L100</f>
        <v>4792.07</v>
      </c>
      <c r="M105" s="247">
        <f>+[1]MODLA!M100</f>
        <v>36538.68</v>
      </c>
      <c r="N105" s="247">
        <f>+[1]MODLA!N100</f>
        <v>1827.88</v>
      </c>
      <c r="O105" s="247">
        <f>+[1]MODLA!O100</f>
        <v>1404.12</v>
      </c>
      <c r="P105" s="247">
        <f>+[1]MODLA!P100</f>
        <v>8505.6</v>
      </c>
      <c r="Q105" s="247">
        <f>+[1]MODLA!Q100</f>
        <v>0</v>
      </c>
      <c r="R105" s="248">
        <f t="shared" si="25"/>
        <v>3745891.9600000004</v>
      </c>
    </row>
    <row r="106" spans="1:18" ht="20.100000000000001" customHeight="1" x14ac:dyDescent="0.2">
      <c r="A106" s="87" t="s">
        <v>179</v>
      </c>
      <c r="B106" s="89"/>
      <c r="C106" s="89"/>
      <c r="D106" s="155" t="s">
        <v>18</v>
      </c>
      <c r="E106" s="233">
        <f>+E107+E108+E109+E110+E111</f>
        <v>109036533.28</v>
      </c>
      <c r="F106" s="233">
        <f t="shared" ref="F106:Q106" si="27">+F107+F108+F109+F110+F111</f>
        <v>5609426.1600000001</v>
      </c>
      <c r="G106" s="233">
        <f t="shared" si="27"/>
        <v>0</v>
      </c>
      <c r="H106" s="233">
        <f t="shared" si="27"/>
        <v>858453.1399999999</v>
      </c>
      <c r="I106" s="233">
        <f t="shared" si="27"/>
        <v>7076163.6999999993</v>
      </c>
      <c r="J106" s="233">
        <f t="shared" si="27"/>
        <v>322451.01999999996</v>
      </c>
      <c r="K106" s="233">
        <f t="shared" si="27"/>
        <v>141094.34</v>
      </c>
      <c r="L106" s="233">
        <f t="shared" si="27"/>
        <v>195495.11</v>
      </c>
      <c r="M106" s="233">
        <f t="shared" si="27"/>
        <v>1518401.84</v>
      </c>
      <c r="N106" s="233">
        <f t="shared" si="27"/>
        <v>59867.969999999994</v>
      </c>
      <c r="O106" s="233">
        <f t="shared" si="27"/>
        <v>46349.130000000005</v>
      </c>
      <c r="P106" s="233">
        <f t="shared" si="27"/>
        <v>278581.67</v>
      </c>
      <c r="Q106" s="233">
        <f t="shared" si="27"/>
        <v>0</v>
      </c>
      <c r="R106" s="234">
        <f t="shared" si="25"/>
        <v>125142817.36</v>
      </c>
    </row>
    <row r="107" spans="1:18" ht="20.100000000000001" customHeight="1" x14ac:dyDescent="0.2">
      <c r="A107" s="99"/>
      <c r="B107" s="146" t="s">
        <v>180</v>
      </c>
      <c r="C107" s="91"/>
      <c r="D107" s="171" t="s">
        <v>200</v>
      </c>
      <c r="E107" s="216">
        <f>+[1]MODLA!E102</f>
        <v>7874641.8600000003</v>
      </c>
      <c r="F107" s="216">
        <f>+[1]MODLA!F102</f>
        <v>206654.54</v>
      </c>
      <c r="G107" s="216">
        <f>+[1]MODLA!G102</f>
        <v>0</v>
      </c>
      <c r="H107" s="216">
        <f>+[1]MODLA!H102</f>
        <v>145363.89000000001</v>
      </c>
      <c r="I107" s="216">
        <f>+[1]MODLA!I102</f>
        <v>517157.5</v>
      </c>
      <c r="J107" s="216">
        <f>+[1]MODLA!J102</f>
        <v>23825.5</v>
      </c>
      <c r="K107" s="216">
        <f>+[1]MODLA!K102</f>
        <v>10427.879999999999</v>
      </c>
      <c r="L107" s="216">
        <f>+[1]MODLA!L102</f>
        <v>14341.64</v>
      </c>
      <c r="M107" s="216">
        <f>+[1]MODLA!M102</f>
        <v>111715.82</v>
      </c>
      <c r="N107" s="216">
        <f>+[1]MODLA!N102</f>
        <v>4220.04</v>
      </c>
      <c r="O107" s="216">
        <f>+[1]MODLA!O102</f>
        <v>3272.36</v>
      </c>
      <c r="P107" s="216">
        <f>+[1]MODLA!P102</f>
        <v>19636.98</v>
      </c>
      <c r="Q107" s="216">
        <f>+[1]MODLA!Q102</f>
        <v>0</v>
      </c>
      <c r="R107" s="214">
        <f t="shared" si="25"/>
        <v>8931258.0099999998</v>
      </c>
    </row>
    <row r="108" spans="1:18" ht="20.100000000000001" customHeight="1" x14ac:dyDescent="0.2">
      <c r="A108" s="99"/>
      <c r="B108" s="146" t="s">
        <v>181</v>
      </c>
      <c r="C108" s="91"/>
      <c r="D108" s="171" t="s">
        <v>201</v>
      </c>
      <c r="E108" s="216">
        <f>+[1]MODLA!E103</f>
        <v>8196024.0499999998</v>
      </c>
      <c r="F108" s="216">
        <f>+[1]MODLA!F103</f>
        <v>186773.86</v>
      </c>
      <c r="G108" s="216">
        <f>+[1]MODLA!G103</f>
        <v>0</v>
      </c>
      <c r="H108" s="216">
        <f>+[1]MODLA!H103</f>
        <v>9421.2199999999993</v>
      </c>
      <c r="I108" s="216">
        <f>+[1]MODLA!I103</f>
        <v>360928.17</v>
      </c>
      <c r="J108" s="216">
        <f>+[1]MODLA!J103</f>
        <v>14237.29</v>
      </c>
      <c r="K108" s="216">
        <f>+[1]MODLA!K103</f>
        <v>6207.64</v>
      </c>
      <c r="L108" s="216">
        <f>+[1]MODLA!L103</f>
        <v>9511.44</v>
      </c>
      <c r="M108" s="216">
        <f>+[1]MODLA!M103</f>
        <v>71106.52</v>
      </c>
      <c r="N108" s="216">
        <f>+[1]MODLA!N103</f>
        <v>4377.49</v>
      </c>
      <c r="O108" s="216">
        <f>+[1]MODLA!O103</f>
        <v>3344.28</v>
      </c>
      <c r="P108" s="216">
        <f>+[1]MODLA!P103</f>
        <v>20369.61</v>
      </c>
      <c r="Q108" s="216">
        <f>+[1]MODLA!Q103</f>
        <v>0</v>
      </c>
      <c r="R108" s="214">
        <f t="shared" si="25"/>
        <v>8882301.5699999984</v>
      </c>
    </row>
    <row r="109" spans="1:18" ht="20.100000000000001" customHeight="1" x14ac:dyDescent="0.2">
      <c r="A109" s="99"/>
      <c r="B109" s="146" t="s">
        <v>183</v>
      </c>
      <c r="C109" s="91"/>
      <c r="D109" s="171" t="s">
        <v>182</v>
      </c>
      <c r="E109" s="216">
        <f>+[1]MODLA!E104</f>
        <v>92965867.370000005</v>
      </c>
      <c r="F109" s="216">
        <f>+[1]MODLA!F104</f>
        <v>5215997.76</v>
      </c>
      <c r="G109" s="216">
        <f>+[1]MODLA!G104</f>
        <v>0</v>
      </c>
      <c r="H109" s="216">
        <f>+[1]MODLA!H104</f>
        <v>703668.02999999991</v>
      </c>
      <c r="I109" s="216">
        <f>+[1]MODLA!I104</f>
        <v>6198078.0299999993</v>
      </c>
      <c r="J109" s="216">
        <f>+[1]MODLA!J104</f>
        <v>284388.23</v>
      </c>
      <c r="K109" s="216">
        <f>+[1]MODLA!K104</f>
        <v>124458.81999999999</v>
      </c>
      <c r="L109" s="216">
        <f>+[1]MODLA!L104</f>
        <v>171642.03</v>
      </c>
      <c r="M109" s="216">
        <f>+[1]MODLA!M104</f>
        <v>1335579.5</v>
      </c>
      <c r="N109" s="216">
        <f>+[1]MODLA!N104</f>
        <v>51270.439999999995</v>
      </c>
      <c r="O109" s="216">
        <f>+[1]MODLA!O104</f>
        <v>39732.490000000005</v>
      </c>
      <c r="P109" s="216">
        <f>+[1]MODLA!P104</f>
        <v>238575.08</v>
      </c>
      <c r="Q109" s="216">
        <f>+[1]MODLA!Q104</f>
        <v>0</v>
      </c>
      <c r="R109" s="214">
        <f t="shared" si="25"/>
        <v>107329257.78</v>
      </c>
    </row>
    <row r="110" spans="1:18" ht="20.100000000000001" customHeight="1" x14ac:dyDescent="0.2">
      <c r="A110" s="99"/>
      <c r="B110" s="146" t="s">
        <v>185</v>
      </c>
      <c r="C110" s="91"/>
      <c r="D110" s="171" t="s">
        <v>184</v>
      </c>
      <c r="E110" s="216">
        <f>+[1]MODLA!E105</f>
        <v>0</v>
      </c>
      <c r="F110" s="216">
        <f>+[1]MODLA!F105</f>
        <v>0</v>
      </c>
      <c r="G110" s="216">
        <f>+[1]MODLA!G105</f>
        <v>0</v>
      </c>
      <c r="H110" s="216">
        <f>+[1]MODLA!H105</f>
        <v>0</v>
      </c>
      <c r="I110" s="216">
        <f>+[1]MODLA!I105</f>
        <v>0</v>
      </c>
      <c r="J110" s="216">
        <f>+[1]MODLA!J105</f>
        <v>0</v>
      </c>
      <c r="K110" s="216">
        <f>+[1]MODLA!K105</f>
        <v>0</v>
      </c>
      <c r="L110" s="216">
        <f>+[1]MODLA!L105</f>
        <v>0</v>
      </c>
      <c r="M110" s="216">
        <f>+[1]MODLA!M105</f>
        <v>0</v>
      </c>
      <c r="N110" s="216">
        <f>+[1]MODLA!N105</f>
        <v>0</v>
      </c>
      <c r="O110" s="216">
        <f>+[1]MODLA!O105</f>
        <v>0</v>
      </c>
      <c r="P110" s="216">
        <f>+[1]MODLA!P105</f>
        <v>0</v>
      </c>
      <c r="Q110" s="216">
        <f>+[1]MODLA!Q105</f>
        <v>0</v>
      </c>
      <c r="R110" s="214">
        <f t="shared" si="25"/>
        <v>0</v>
      </c>
    </row>
    <row r="111" spans="1:18" ht="20.100000000000001" customHeight="1" thickBot="1" x14ac:dyDescent="0.25">
      <c r="A111" s="121"/>
      <c r="B111" s="328" t="s">
        <v>199</v>
      </c>
      <c r="C111" s="329"/>
      <c r="D111" s="347" t="s">
        <v>217</v>
      </c>
      <c r="E111" s="247">
        <f>+[1]MODLA!E106</f>
        <v>0</v>
      </c>
      <c r="F111" s="247">
        <f>+[1]MODLA!F106</f>
        <v>0</v>
      </c>
      <c r="G111" s="247">
        <f>+[1]MODLA!G106</f>
        <v>0</v>
      </c>
      <c r="H111" s="247">
        <f>+[1]MODLA!H106</f>
        <v>0</v>
      </c>
      <c r="I111" s="247">
        <f>+[1]MODLA!I106</f>
        <v>0</v>
      </c>
      <c r="J111" s="247">
        <f>+[1]MODLA!J106</f>
        <v>0</v>
      </c>
      <c r="K111" s="247">
        <f>+[1]MODLA!K106</f>
        <v>0</v>
      </c>
      <c r="L111" s="247">
        <f>+[1]MODLA!L106</f>
        <v>0</v>
      </c>
      <c r="M111" s="247">
        <f>+[1]MODLA!M106</f>
        <v>0</v>
      </c>
      <c r="N111" s="247">
        <f>+[1]MODLA!N106</f>
        <v>0</v>
      </c>
      <c r="O111" s="247">
        <f>+[1]MODLA!O106</f>
        <v>0</v>
      </c>
      <c r="P111" s="247">
        <f>+[1]MODLA!P106</f>
        <v>0</v>
      </c>
      <c r="Q111" s="247">
        <f>+[1]MODLA!Q106</f>
        <v>0</v>
      </c>
      <c r="R111" s="248">
        <f t="shared" si="25"/>
        <v>0</v>
      </c>
    </row>
    <row r="112" spans="1:18" ht="20.100000000000001" customHeight="1" thickBot="1" x14ac:dyDescent="0.25">
      <c r="A112" s="123" t="s">
        <v>186</v>
      </c>
      <c r="B112" s="348"/>
      <c r="C112" s="348"/>
      <c r="D112" s="349" t="s">
        <v>19</v>
      </c>
      <c r="E112" s="249">
        <f>+[1]MODLA!E107</f>
        <v>278808.61</v>
      </c>
      <c r="F112" s="220">
        <f>+[1]MODLA!F107</f>
        <v>18962.78</v>
      </c>
      <c r="G112" s="220">
        <f>+[1]MODLA!G107</f>
        <v>0</v>
      </c>
      <c r="H112" s="220">
        <f>+[1]MODLA!H107</f>
        <v>329.98</v>
      </c>
      <c r="I112" s="220">
        <f>+[1]MODLA!I107</f>
        <v>11958.42</v>
      </c>
      <c r="J112" s="220">
        <f>+[1]MODLA!J107</f>
        <v>454.26</v>
      </c>
      <c r="K112" s="220">
        <f>+[1]MODLA!K107</f>
        <v>197.86</v>
      </c>
      <c r="L112" s="220">
        <f>+[1]MODLA!L107</f>
        <v>311.5</v>
      </c>
      <c r="M112" s="220">
        <f>+[1]MODLA!M107</f>
        <v>2305.83</v>
      </c>
      <c r="N112" s="220">
        <f>+[1]MODLA!N107</f>
        <v>155.5</v>
      </c>
      <c r="O112" s="220">
        <f>+[1]MODLA!O107</f>
        <v>118.55</v>
      </c>
      <c r="P112" s="220">
        <f>+[1]MODLA!P107</f>
        <v>723.56</v>
      </c>
      <c r="Q112" s="220">
        <f>+[1]MODLA!Q107</f>
        <v>0</v>
      </c>
      <c r="R112" s="221">
        <f t="shared" si="25"/>
        <v>314326.84999999998</v>
      </c>
    </row>
    <row r="113" spans="1:18" ht="20.100000000000001" customHeight="1" thickBot="1" x14ac:dyDescent="0.25">
      <c r="A113" s="108" t="s">
        <v>187</v>
      </c>
      <c r="B113" s="109"/>
      <c r="C113" s="109"/>
      <c r="D113" s="350" t="s">
        <v>20</v>
      </c>
      <c r="E113" s="243">
        <f>+[1]MODLA!E108</f>
        <v>917928.47</v>
      </c>
      <c r="F113" s="224">
        <f>+[1]MODLA!F108</f>
        <v>143587.88</v>
      </c>
      <c r="G113" s="224">
        <f>+[1]MODLA!G108</f>
        <v>0</v>
      </c>
      <c r="H113" s="224">
        <f>+[1]MODLA!H108</f>
        <v>1712.52</v>
      </c>
      <c r="I113" s="224">
        <f>+[1]MODLA!I108</f>
        <v>141403.19</v>
      </c>
      <c r="J113" s="224">
        <f>+[1]MODLA!J108</f>
        <v>7515.18</v>
      </c>
      <c r="K113" s="224">
        <f>+[1]MODLA!K108</f>
        <v>3299.14</v>
      </c>
      <c r="L113" s="224">
        <f>+[1]MODLA!L108</f>
        <v>4129.68</v>
      </c>
      <c r="M113" s="224">
        <f>+[1]MODLA!M108</f>
        <v>33417.620000000003</v>
      </c>
      <c r="N113" s="224">
        <f>+[1]MODLA!N108</f>
        <v>554.32000000000005</v>
      </c>
      <c r="O113" s="224">
        <f>+[1]MODLA!O108</f>
        <v>450.84</v>
      </c>
      <c r="P113" s="224">
        <f>+[1]MODLA!P108</f>
        <v>2579.41</v>
      </c>
      <c r="Q113" s="224">
        <f>+[1]MODLA!Q108</f>
        <v>0</v>
      </c>
      <c r="R113" s="225">
        <f t="shared" si="25"/>
        <v>1256578.25</v>
      </c>
    </row>
    <row r="114" spans="1:18" ht="20.100000000000001" customHeight="1" thickBot="1" x14ac:dyDescent="0.25">
      <c r="A114" s="108" t="s">
        <v>188</v>
      </c>
      <c r="B114" s="109"/>
      <c r="C114" s="109"/>
      <c r="D114" s="350" t="s">
        <v>40</v>
      </c>
      <c r="E114" s="243">
        <f>+[1]MODLA!E109</f>
        <v>0</v>
      </c>
      <c r="F114" s="224">
        <f>+[1]MODLA!F109</f>
        <v>0</v>
      </c>
      <c r="G114" s="224">
        <f>+[1]MODLA!G109</f>
        <v>0</v>
      </c>
      <c r="H114" s="224">
        <f>+[1]MODLA!H109</f>
        <v>0</v>
      </c>
      <c r="I114" s="224">
        <f>+[1]MODLA!I109</f>
        <v>0</v>
      </c>
      <c r="J114" s="224">
        <f>+[1]MODLA!J109</f>
        <v>0</v>
      </c>
      <c r="K114" s="224">
        <f>+[1]MODLA!K109</f>
        <v>0</v>
      </c>
      <c r="L114" s="224">
        <f>+[1]MODLA!L109</f>
        <v>0</v>
      </c>
      <c r="M114" s="224">
        <f>+[1]MODLA!M109</f>
        <v>0</v>
      </c>
      <c r="N114" s="224">
        <f>+[1]MODLA!N109</f>
        <v>0</v>
      </c>
      <c r="O114" s="224">
        <f>+[1]MODLA!O109</f>
        <v>0</v>
      </c>
      <c r="P114" s="224">
        <f>+[1]MODLA!P109</f>
        <v>0</v>
      </c>
      <c r="Q114" s="224">
        <f>+[1]MODLA!Q109</f>
        <v>0</v>
      </c>
      <c r="R114" s="225">
        <f t="shared" si="25"/>
        <v>0</v>
      </c>
    </row>
    <row r="115" spans="1:18" ht="20.100000000000001" customHeight="1" thickBot="1" x14ac:dyDescent="0.25">
      <c r="A115" s="108" t="s">
        <v>189</v>
      </c>
      <c r="B115" s="109"/>
      <c r="C115" s="109"/>
      <c r="D115" s="350" t="s">
        <v>241</v>
      </c>
      <c r="E115" s="243">
        <f>+[1]MODLA!E110</f>
        <v>3091622.37</v>
      </c>
      <c r="F115" s="224">
        <f>+[1]MODLA!F110</f>
        <v>147073.65</v>
      </c>
      <c r="G115" s="224">
        <f>+[1]MODLA!G110</f>
        <v>0</v>
      </c>
      <c r="H115" s="224">
        <f>+[1]MODLA!H110</f>
        <v>1677981.16</v>
      </c>
      <c r="I115" s="224">
        <f>+[1]MODLA!I110</f>
        <v>226624.47</v>
      </c>
      <c r="J115" s="224">
        <f>+[1]MODLA!J110</f>
        <v>10704.39</v>
      </c>
      <c r="K115" s="224">
        <f>+[1]MODLA!K110</f>
        <v>4687.68</v>
      </c>
      <c r="L115" s="224">
        <f>+[1]MODLA!L110</f>
        <v>6339.59</v>
      </c>
      <c r="M115" s="224">
        <f>+[1]MODLA!M110</f>
        <v>49712.160000000003</v>
      </c>
      <c r="N115" s="224">
        <f>+[1]MODLA!N110</f>
        <v>1691.24</v>
      </c>
      <c r="O115" s="224">
        <f>+[1]MODLA!O110</f>
        <v>1316.98</v>
      </c>
      <c r="P115" s="224">
        <f>+[1]MODLA!P110</f>
        <v>7869.8</v>
      </c>
      <c r="Q115" s="224">
        <f>+[1]MODLA!Q110</f>
        <v>0</v>
      </c>
      <c r="R115" s="225">
        <f t="shared" si="25"/>
        <v>5225623.4899999993</v>
      </c>
    </row>
    <row r="116" spans="1:18" ht="20.100000000000001" customHeight="1" thickBot="1" x14ac:dyDescent="0.25">
      <c r="A116" s="108" t="s">
        <v>190</v>
      </c>
      <c r="B116" s="109"/>
      <c r="C116" s="109"/>
      <c r="D116" s="350" t="s">
        <v>214</v>
      </c>
      <c r="E116" s="243">
        <f>+[1]MODLA!E111</f>
        <v>0</v>
      </c>
      <c r="F116" s="224">
        <f>+[1]MODLA!F111</f>
        <v>389.44</v>
      </c>
      <c r="G116" s="224">
        <f>+[1]MODLA!G111</f>
        <v>0</v>
      </c>
      <c r="H116" s="224">
        <f>+[1]MODLA!H111</f>
        <v>14.34</v>
      </c>
      <c r="I116" s="224">
        <f>+[1]MODLA!I111</f>
        <v>2577.86</v>
      </c>
      <c r="J116" s="224">
        <f>+[1]MODLA!J111</f>
        <v>153.53</v>
      </c>
      <c r="K116" s="224">
        <f>+[1]MODLA!K111</f>
        <v>67.540000000000006</v>
      </c>
      <c r="L116" s="224">
        <f>+[1]MODLA!L111</f>
        <v>78.73</v>
      </c>
      <c r="M116" s="224">
        <f>+[1]MODLA!M111</f>
        <v>656.65</v>
      </c>
      <c r="N116" s="224">
        <f>+[1]MODLA!N111</f>
        <v>0.2</v>
      </c>
      <c r="O116" s="224">
        <f>+[1]MODLA!O111</f>
        <v>0.89</v>
      </c>
      <c r="P116" s="224">
        <f>+[1]MODLA!P111</f>
        <v>0.95</v>
      </c>
      <c r="Q116" s="224">
        <f>+[1]MODLA!Q111</f>
        <v>0</v>
      </c>
      <c r="R116" s="225">
        <f t="shared" si="25"/>
        <v>3940.13</v>
      </c>
    </row>
    <row r="117" spans="1:18" ht="20.100000000000001" customHeight="1" thickBot="1" x14ac:dyDescent="0.25">
      <c r="A117" s="108" t="s">
        <v>242</v>
      </c>
      <c r="B117" s="109"/>
      <c r="C117" s="109"/>
      <c r="D117" s="350" t="s">
        <v>191</v>
      </c>
      <c r="E117" s="243">
        <f>+[1]MODLA!E112</f>
        <v>0</v>
      </c>
      <c r="F117" s="224">
        <f>+[1]MODLA!F112</f>
        <v>0</v>
      </c>
      <c r="G117" s="224">
        <f>+[1]MODLA!G112</f>
        <v>0</v>
      </c>
      <c r="H117" s="224">
        <f>+[1]MODLA!H112</f>
        <v>25.77</v>
      </c>
      <c r="I117" s="224">
        <f>+[1]MODLA!I112</f>
        <v>4746.79</v>
      </c>
      <c r="J117" s="224">
        <f>+[1]MODLA!J112</f>
        <v>283.33999999999997</v>
      </c>
      <c r="K117" s="224">
        <f>+[1]MODLA!K112</f>
        <v>124.65</v>
      </c>
      <c r="L117" s="224">
        <f>+[1]MODLA!L112</f>
        <v>145.1</v>
      </c>
      <c r="M117" s="224">
        <f>+[1]MODLA!M112</f>
        <v>1210.94</v>
      </c>
      <c r="N117" s="224">
        <f>+[1]MODLA!N112</f>
        <v>0</v>
      </c>
      <c r="O117" s="224">
        <f>+[1]MODLA!O112</f>
        <v>1.36</v>
      </c>
      <c r="P117" s="224">
        <f>+[1]MODLA!P112</f>
        <v>0</v>
      </c>
      <c r="Q117" s="224">
        <f>+[1]MODLA!Q112</f>
        <v>0</v>
      </c>
      <c r="R117" s="225">
        <f t="shared" si="25"/>
        <v>6537.95</v>
      </c>
    </row>
    <row r="118" spans="1:18" ht="20.100000000000001" customHeight="1" thickBot="1" x14ac:dyDescent="0.25">
      <c r="A118" s="108">
        <v>39999</v>
      </c>
      <c r="B118" s="109"/>
      <c r="C118" s="109"/>
      <c r="D118" s="350" t="s">
        <v>37</v>
      </c>
      <c r="E118" s="243">
        <f>+E101+E106+E112+E113+E114+E115+E116+E117</f>
        <v>119853172.65000001</v>
      </c>
      <c r="F118" s="224">
        <f t="shared" ref="F118:Q118" si="28">+F101+F106+F112+F113+F114+F115+F116+F117</f>
        <v>6591111.9500000011</v>
      </c>
      <c r="G118" s="224">
        <f t="shared" si="28"/>
        <v>0</v>
      </c>
      <c r="H118" s="224">
        <f t="shared" si="28"/>
        <v>3030405.3899999997</v>
      </c>
      <c r="I118" s="224">
        <f t="shared" si="28"/>
        <v>8068671.0599999996</v>
      </c>
      <c r="J118" s="224">
        <f t="shared" si="28"/>
        <v>371410.54000000004</v>
      </c>
      <c r="K118" s="224">
        <f t="shared" si="28"/>
        <v>162554.84999999998</v>
      </c>
      <c r="L118" s="224">
        <f t="shared" si="28"/>
        <v>223692.38999999998</v>
      </c>
      <c r="M118" s="224">
        <f t="shared" si="28"/>
        <v>1742084.81</v>
      </c>
      <c r="N118" s="224">
        <f t="shared" si="28"/>
        <v>66029.039999999994</v>
      </c>
      <c r="O118" s="224">
        <f t="shared" si="28"/>
        <v>51194.520000000004</v>
      </c>
      <c r="P118" s="224">
        <f t="shared" si="28"/>
        <v>307250.75999999995</v>
      </c>
      <c r="Q118" s="224">
        <f t="shared" si="28"/>
        <v>0</v>
      </c>
      <c r="R118" s="225">
        <f t="shared" si="25"/>
        <v>140467577.95999998</v>
      </c>
    </row>
    <row r="119" spans="1:18" ht="20.100000000000001" customHeight="1" thickBot="1" x14ac:dyDescent="0.25">
      <c r="A119" s="108" t="s">
        <v>252</v>
      </c>
      <c r="B119" s="109"/>
      <c r="C119" s="109"/>
      <c r="D119" s="350" t="s">
        <v>251</v>
      </c>
      <c r="E119" s="243">
        <f>+[1]MODLA!E114</f>
        <v>184421.83</v>
      </c>
      <c r="F119" s="224">
        <f>+[1]MODLA!F114</f>
        <v>34003.69</v>
      </c>
      <c r="G119" s="224">
        <f>+[1]MODLA!G114</f>
        <v>0</v>
      </c>
      <c r="H119" s="224">
        <f>+[1]MODLA!H114</f>
        <v>241.06</v>
      </c>
      <c r="I119" s="224">
        <f>+[1]MODLA!I114</f>
        <v>8590.2999999999993</v>
      </c>
      <c r="J119" s="224">
        <f>+[1]MODLA!J114</f>
        <v>322.37</v>
      </c>
      <c r="K119" s="224">
        <f>+[1]MODLA!K114</f>
        <v>140.37</v>
      </c>
      <c r="L119" s="224">
        <f>+[1]MODLA!L114</f>
        <v>222.95</v>
      </c>
      <c r="M119" s="224">
        <f>+[1]MODLA!M114</f>
        <v>1645.08</v>
      </c>
      <c r="N119" s="224">
        <f>+[1]MODLA!N114</f>
        <v>114.06</v>
      </c>
      <c r="O119" s="224">
        <f>+[1]MODLA!O114</f>
        <v>86.91</v>
      </c>
      <c r="P119" s="224">
        <f>+[1]MODLA!P114</f>
        <v>530.76</v>
      </c>
      <c r="Q119" s="224">
        <f>+[1]MODLA!Q114</f>
        <v>0</v>
      </c>
      <c r="R119" s="225">
        <f t="shared" si="25"/>
        <v>230319.37999999998</v>
      </c>
    </row>
    <row r="120" spans="1:18" ht="16.5" thickBot="1" x14ac:dyDescent="0.25">
      <c r="A120" s="351">
        <v>49999</v>
      </c>
      <c r="B120" s="351"/>
      <c r="C120" s="352"/>
      <c r="D120" s="353" t="s">
        <v>38</v>
      </c>
      <c r="E120" s="354">
        <f t="shared" ref="E120:Q120" si="29">+E119+E118+E99+E27</f>
        <v>392703605.36000001</v>
      </c>
      <c r="F120" s="355">
        <f t="shared" si="29"/>
        <v>9957154.410000002</v>
      </c>
      <c r="G120" s="355">
        <f t="shared" si="29"/>
        <v>959.34</v>
      </c>
      <c r="H120" s="355">
        <f t="shared" si="29"/>
        <v>9494797.4199999981</v>
      </c>
      <c r="I120" s="355">
        <f t="shared" si="29"/>
        <v>32253255.009999998</v>
      </c>
      <c r="J120" s="355">
        <f t="shared" si="29"/>
        <v>3593463.0300000003</v>
      </c>
      <c r="K120" s="355">
        <f t="shared" si="29"/>
        <v>526244.53999999992</v>
      </c>
      <c r="L120" s="355">
        <f t="shared" si="29"/>
        <v>736325.39999999991</v>
      </c>
      <c r="M120" s="355">
        <f t="shared" si="29"/>
        <v>5388980.2300000004</v>
      </c>
      <c r="N120" s="355">
        <f t="shared" si="29"/>
        <v>210268.93999999994</v>
      </c>
      <c r="O120" s="355">
        <f t="shared" si="29"/>
        <v>370431.59999999992</v>
      </c>
      <c r="P120" s="355">
        <f t="shared" si="29"/>
        <v>1098287.0100000002</v>
      </c>
      <c r="Q120" s="355">
        <f t="shared" si="29"/>
        <v>0</v>
      </c>
      <c r="R120" s="225">
        <f t="shared" si="25"/>
        <v>456333772.29000002</v>
      </c>
    </row>
    <row r="122" spans="1:18" s="359" customFormat="1" x14ac:dyDescent="0.2">
      <c r="A122" s="356"/>
      <c r="B122" s="356"/>
      <c r="C122" s="356"/>
      <c r="D122" s="357"/>
      <c r="E122" s="358">
        <v>392703605.36000001</v>
      </c>
      <c r="F122" s="358">
        <v>9957154.4100000001</v>
      </c>
      <c r="G122" s="358">
        <v>959.34</v>
      </c>
      <c r="H122" s="358">
        <v>9494797.4199999999</v>
      </c>
      <c r="I122" s="358">
        <v>32253255.010000002</v>
      </c>
      <c r="J122" s="358">
        <v>3593463.03</v>
      </c>
      <c r="K122" s="358">
        <v>526244.54</v>
      </c>
      <c r="L122" s="358">
        <v>736325.4</v>
      </c>
      <c r="M122" s="358">
        <v>5388980.2300000004</v>
      </c>
      <c r="N122" s="358">
        <v>210268.94</v>
      </c>
      <c r="O122" s="358">
        <v>370431.6</v>
      </c>
      <c r="P122" s="358">
        <v>1098287.01</v>
      </c>
      <c r="Q122" s="358">
        <v>0</v>
      </c>
      <c r="R122" s="358"/>
    </row>
    <row r="123" spans="1:18" x14ac:dyDescent="0.2">
      <c r="E123" s="360">
        <f>+E120-E122</f>
        <v>0</v>
      </c>
      <c r="F123" s="360">
        <f t="shared" ref="F123:Q123" si="30">+F120-F122</f>
        <v>0</v>
      </c>
      <c r="G123" s="360">
        <f t="shared" si="30"/>
        <v>0</v>
      </c>
      <c r="H123" s="360">
        <f t="shared" si="30"/>
        <v>0</v>
      </c>
      <c r="I123" s="360">
        <f t="shared" si="30"/>
        <v>0</v>
      </c>
      <c r="J123" s="360">
        <f t="shared" si="30"/>
        <v>0</v>
      </c>
      <c r="K123" s="360">
        <f t="shared" si="30"/>
        <v>0</v>
      </c>
      <c r="L123" s="360">
        <f t="shared" si="30"/>
        <v>0</v>
      </c>
      <c r="M123" s="360">
        <f t="shared" si="30"/>
        <v>0</v>
      </c>
      <c r="N123" s="360">
        <f t="shared" si="30"/>
        <v>0</v>
      </c>
      <c r="O123" s="360">
        <f t="shared" si="30"/>
        <v>0</v>
      </c>
      <c r="P123" s="360">
        <f t="shared" si="30"/>
        <v>0</v>
      </c>
      <c r="Q123" s="360">
        <f t="shared" si="30"/>
        <v>0</v>
      </c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showGridLines="0" view="pageBreakPreview" zoomScale="80" zoomScaleNormal="100" zoomScaleSheetLayoutView="80" workbookViewId="0">
      <selection activeCell="D35" sqref="D35"/>
    </sheetView>
  </sheetViews>
  <sheetFormatPr defaultColWidth="9.140625" defaultRowHeight="12.75" x14ac:dyDescent="0.2"/>
  <cols>
    <col min="1" max="1" width="9" style="136" customWidth="1"/>
    <col min="2" max="2" width="8.42578125" style="136" bestFit="1" customWidth="1"/>
    <col min="3" max="3" width="7.28515625" style="136" bestFit="1" customWidth="1"/>
    <col min="4" max="4" width="74.42578125" style="138" customWidth="1"/>
    <col min="5" max="5" width="23.5703125" style="24" bestFit="1" customWidth="1"/>
    <col min="6" max="7" width="14.42578125" style="24" customWidth="1"/>
    <col min="8" max="9" width="12.85546875" style="24" customWidth="1"/>
    <col min="10" max="10" width="13.28515625" style="24" customWidth="1"/>
    <col min="11" max="11" width="11.7109375" style="24" customWidth="1"/>
    <col min="12" max="12" width="10.42578125" style="24" customWidth="1"/>
    <col min="13" max="13" width="14.140625" style="24" customWidth="1"/>
    <col min="14" max="16384" width="9.140625" style="20"/>
  </cols>
  <sheetData>
    <row r="1" spans="1:13" ht="35.25" customHeight="1" thickBot="1" x14ac:dyDescent="0.25">
      <c r="A1" s="152"/>
      <c r="B1" s="153"/>
      <c r="C1" s="153"/>
      <c r="D1" s="410" t="s">
        <v>202</v>
      </c>
      <c r="E1" s="410"/>
      <c r="F1" s="410"/>
      <c r="G1" s="410"/>
      <c r="H1" s="410"/>
      <c r="I1" s="410"/>
      <c r="J1" s="410"/>
      <c r="K1" s="410"/>
      <c r="L1" s="411"/>
      <c r="M1" s="20"/>
    </row>
    <row r="2" spans="1:13" ht="21" customHeight="1" thickBot="1" x14ac:dyDescent="0.25">
      <c r="A2" s="397" t="s">
        <v>0</v>
      </c>
      <c r="B2" s="398"/>
      <c r="C2" s="398"/>
      <c r="D2" s="398"/>
      <c r="E2" s="416"/>
      <c r="F2" s="397" t="s">
        <v>1</v>
      </c>
      <c r="G2" s="398"/>
      <c r="H2" s="398"/>
      <c r="I2" s="398"/>
      <c r="J2" s="398"/>
      <c r="K2" s="398"/>
      <c r="L2" s="398"/>
      <c r="M2" s="20"/>
    </row>
    <row r="3" spans="1:13" ht="18.75" customHeight="1" thickBot="1" x14ac:dyDescent="0.25">
      <c r="A3" s="30"/>
      <c r="B3" s="5"/>
      <c r="C3" s="5"/>
      <c r="D3" s="5"/>
      <c r="E3" s="6"/>
      <c r="F3" s="7"/>
      <c r="G3" s="8"/>
      <c r="H3" s="8"/>
      <c r="I3" s="8"/>
      <c r="J3" s="8"/>
      <c r="K3" s="8"/>
      <c r="L3" s="8"/>
      <c r="M3" s="9"/>
    </row>
    <row r="4" spans="1:13" ht="13.5" thickBot="1" x14ac:dyDescent="0.25">
      <c r="A4" s="31" t="s">
        <v>2</v>
      </c>
      <c r="B4" s="254" t="s">
        <v>256</v>
      </c>
      <c r="C4" s="5"/>
      <c r="D4" s="177" t="s">
        <v>45</v>
      </c>
      <c r="E4" s="10">
        <v>960</v>
      </c>
      <c r="F4" s="11" t="s">
        <v>3</v>
      </c>
      <c r="G4" s="12"/>
      <c r="H4" s="12"/>
      <c r="I4" s="12"/>
      <c r="J4" s="13"/>
      <c r="K4" s="13"/>
      <c r="L4" s="6"/>
      <c r="M4" s="14">
        <v>2020</v>
      </c>
    </row>
    <row r="5" spans="1:13" ht="12" customHeight="1" thickBot="1" x14ac:dyDescent="0.25">
      <c r="A5" s="32"/>
      <c r="B5" s="15"/>
      <c r="C5" s="15"/>
      <c r="D5" s="15"/>
      <c r="E5" s="16"/>
      <c r="F5" s="17"/>
      <c r="G5" s="18"/>
      <c r="H5" s="18"/>
      <c r="I5" s="18"/>
      <c r="J5" s="15"/>
      <c r="K5" s="15"/>
      <c r="L5" s="15"/>
      <c r="M5" s="15"/>
    </row>
    <row r="6" spans="1:13" ht="12" customHeight="1" thickBot="1" x14ac:dyDescent="0.25">
      <c r="A6" s="152"/>
      <c r="B6" s="152"/>
      <c r="C6" s="152"/>
      <c r="D6" s="137"/>
      <c r="E6" s="27"/>
      <c r="F6" s="21"/>
      <c r="G6" s="21"/>
      <c r="H6" s="21"/>
      <c r="I6" s="21"/>
      <c r="J6" s="21"/>
      <c r="K6" s="21"/>
      <c r="L6" s="154"/>
      <c r="M6" s="154"/>
    </row>
    <row r="7" spans="1:13" ht="19.5" customHeight="1" x14ac:dyDescent="0.2">
      <c r="A7" s="399"/>
      <c r="B7" s="400"/>
      <c r="C7" s="401"/>
      <c r="D7" s="405" t="s">
        <v>4</v>
      </c>
      <c r="E7" s="414" t="s">
        <v>43</v>
      </c>
      <c r="F7" s="407" t="s">
        <v>245</v>
      </c>
      <c r="G7" s="407" t="s">
        <v>246</v>
      </c>
      <c r="H7" s="407" t="s">
        <v>247</v>
      </c>
      <c r="I7" s="407" t="s">
        <v>249</v>
      </c>
      <c r="J7" s="407" t="s">
        <v>248</v>
      </c>
      <c r="K7" s="412" t="s">
        <v>44</v>
      </c>
      <c r="L7" s="407" t="s">
        <v>42</v>
      </c>
      <c r="M7" s="407" t="s">
        <v>253</v>
      </c>
    </row>
    <row r="8" spans="1:13" ht="82.5" customHeight="1" thickBot="1" x14ac:dyDescent="0.25">
      <c r="A8" s="402"/>
      <c r="B8" s="403"/>
      <c r="C8" s="404"/>
      <c r="D8" s="406"/>
      <c r="E8" s="415"/>
      <c r="F8" s="408"/>
      <c r="G8" s="408"/>
      <c r="H8" s="408"/>
      <c r="I8" s="408"/>
      <c r="J8" s="408"/>
      <c r="K8" s="413"/>
      <c r="L8" s="408"/>
      <c r="M8" s="408"/>
    </row>
    <row r="9" spans="1:13" s="3" customFormat="1" ht="20.100000000000001" customHeight="1" thickBot="1" x14ac:dyDescent="0.3">
      <c r="A9" s="371" t="s">
        <v>33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409"/>
    </row>
    <row r="10" spans="1:13" ht="28.5" x14ac:dyDescent="0.2">
      <c r="A10" s="35" t="s">
        <v>46</v>
      </c>
      <c r="B10" s="36"/>
      <c r="C10" s="37"/>
      <c r="D10" s="38" t="s">
        <v>47</v>
      </c>
      <c r="E10" s="255" t="e">
        <f>+#REF!</f>
        <v>#REF!</v>
      </c>
      <c r="F10" s="38"/>
      <c r="G10" s="38"/>
      <c r="H10" s="38"/>
      <c r="I10" s="38"/>
      <c r="J10" s="38"/>
      <c r="K10" s="38"/>
      <c r="L10" s="155"/>
      <c r="M10" s="155"/>
    </row>
    <row r="11" spans="1:13" ht="14.25" x14ac:dyDescent="0.2">
      <c r="A11" s="39"/>
      <c r="B11" s="139" t="s">
        <v>48</v>
      </c>
      <c r="C11" s="40"/>
      <c r="D11" s="41" t="s">
        <v>49</v>
      </c>
      <c r="E11" s="256" t="e">
        <f>+#REF!</f>
        <v>#REF!</v>
      </c>
      <c r="F11" s="41"/>
      <c r="G11" s="41"/>
      <c r="H11" s="41"/>
      <c r="I11" s="41"/>
      <c r="J11" s="41"/>
      <c r="K11" s="41"/>
      <c r="L11" s="156"/>
      <c r="M11" s="156"/>
    </row>
    <row r="12" spans="1:13" ht="27.75" thickBot="1" x14ac:dyDescent="0.25">
      <c r="A12" s="42"/>
      <c r="B12" s="140" t="s">
        <v>50</v>
      </c>
      <c r="C12" s="150"/>
      <c r="D12" s="43" t="s">
        <v>51</v>
      </c>
      <c r="E12" s="257" t="e">
        <f>+#REF!</f>
        <v>#REF!</v>
      </c>
      <c r="F12" s="43"/>
      <c r="G12" s="43"/>
      <c r="H12" s="43"/>
      <c r="I12" s="43"/>
      <c r="J12" s="43"/>
      <c r="K12" s="43"/>
      <c r="L12" s="157"/>
      <c r="M12" s="157"/>
    </row>
    <row r="13" spans="1:13" ht="15" thickBot="1" x14ac:dyDescent="0.25">
      <c r="A13" s="44" t="s">
        <v>52</v>
      </c>
      <c r="B13" s="45"/>
      <c r="C13" s="46"/>
      <c r="D13" s="47" t="s">
        <v>53</v>
      </c>
      <c r="E13" s="258" t="e">
        <f>+#REF!</f>
        <v>#REF!</v>
      </c>
      <c r="F13" s="47"/>
      <c r="G13" s="47"/>
      <c r="H13" s="47"/>
      <c r="I13" s="47"/>
      <c r="J13" s="47"/>
      <c r="K13" s="47"/>
      <c r="L13" s="158"/>
      <c r="M13" s="158"/>
    </row>
    <row r="14" spans="1:13" ht="29.25" thickBot="1" x14ac:dyDescent="0.25">
      <c r="A14" s="44" t="s">
        <v>54</v>
      </c>
      <c r="B14" s="45"/>
      <c r="C14" s="46"/>
      <c r="D14" s="47" t="s">
        <v>55</v>
      </c>
      <c r="E14" s="258" t="e">
        <f>+#REF!</f>
        <v>#REF!</v>
      </c>
      <c r="F14" s="47"/>
      <c r="G14" s="47"/>
      <c r="H14" s="47"/>
      <c r="I14" s="47"/>
      <c r="J14" s="47"/>
      <c r="K14" s="47"/>
      <c r="L14" s="158"/>
      <c r="M14" s="158"/>
    </row>
    <row r="15" spans="1:13" ht="15" thickBot="1" x14ac:dyDescent="0.25">
      <c r="A15" s="44" t="s">
        <v>56</v>
      </c>
      <c r="B15" s="45"/>
      <c r="C15" s="46"/>
      <c r="D15" s="47" t="s">
        <v>57</v>
      </c>
      <c r="E15" s="258" t="e">
        <f>+#REF!</f>
        <v>#REF!</v>
      </c>
      <c r="F15" s="47"/>
      <c r="G15" s="47"/>
      <c r="H15" s="47"/>
      <c r="I15" s="47"/>
      <c r="J15" s="47"/>
      <c r="K15" s="47"/>
      <c r="L15" s="158"/>
      <c r="M15" s="158"/>
    </row>
    <row r="16" spans="1:13" ht="15" thickBot="1" x14ac:dyDescent="0.25">
      <c r="A16" s="48" t="s">
        <v>58</v>
      </c>
      <c r="B16" s="49"/>
      <c r="C16" s="149"/>
      <c r="D16" s="50" t="s">
        <v>59</v>
      </c>
      <c r="E16" s="259" t="e">
        <f>+#REF!</f>
        <v>#REF!</v>
      </c>
      <c r="F16" s="50"/>
      <c r="G16" s="50"/>
      <c r="H16" s="50"/>
      <c r="I16" s="50"/>
      <c r="J16" s="50"/>
      <c r="K16" s="50"/>
      <c r="L16" s="159"/>
      <c r="M16" s="159"/>
    </row>
    <row r="17" spans="1:13" ht="42.75" x14ac:dyDescent="0.2">
      <c r="A17" s="48" t="s">
        <v>60</v>
      </c>
      <c r="B17" s="36"/>
      <c r="C17" s="37"/>
      <c r="D17" s="38" t="s">
        <v>61</v>
      </c>
      <c r="E17" s="260" t="e">
        <f>+#REF!</f>
        <v>#REF!</v>
      </c>
      <c r="F17" s="38"/>
      <c r="G17" s="38"/>
      <c r="H17" s="38"/>
      <c r="I17" s="38"/>
      <c r="J17" s="38"/>
      <c r="K17" s="38"/>
      <c r="L17" s="155"/>
      <c r="M17" s="155"/>
    </row>
    <row r="18" spans="1:13" ht="14.25" x14ac:dyDescent="0.2">
      <c r="A18" s="51"/>
      <c r="B18" s="139" t="s">
        <v>62</v>
      </c>
      <c r="C18" s="28"/>
      <c r="D18" s="41" t="s">
        <v>218</v>
      </c>
      <c r="E18" s="256" t="e">
        <f>+#REF!</f>
        <v>#REF!</v>
      </c>
      <c r="F18" s="41"/>
      <c r="G18" s="41"/>
      <c r="H18" s="41"/>
      <c r="I18" s="41"/>
      <c r="J18" s="41"/>
      <c r="K18" s="41"/>
      <c r="L18" s="156"/>
      <c r="M18" s="156"/>
    </row>
    <row r="19" spans="1:13" ht="14.25" x14ac:dyDescent="0.2">
      <c r="A19" s="51"/>
      <c r="B19" s="52"/>
      <c r="C19" s="28" t="s">
        <v>63</v>
      </c>
      <c r="D19" s="25" t="s">
        <v>64</v>
      </c>
      <c r="E19" s="261" t="e">
        <f>+#REF!</f>
        <v>#REF!</v>
      </c>
      <c r="F19" s="25"/>
      <c r="G19" s="25"/>
      <c r="H19" s="25"/>
      <c r="I19" s="25"/>
      <c r="J19" s="25"/>
      <c r="K19" s="25"/>
      <c r="L19" s="160"/>
      <c r="M19" s="160"/>
    </row>
    <row r="20" spans="1:13" ht="14.25" x14ac:dyDescent="0.2">
      <c r="A20" s="51"/>
      <c r="B20" s="52"/>
      <c r="C20" s="53" t="s">
        <v>65</v>
      </c>
      <c r="D20" s="25" t="s">
        <v>66</v>
      </c>
      <c r="E20" s="261" t="e">
        <f>+#REF!</f>
        <v>#REF!</v>
      </c>
      <c r="F20" s="25"/>
      <c r="G20" s="25"/>
      <c r="H20" s="25"/>
      <c r="I20" s="25"/>
      <c r="J20" s="25"/>
      <c r="K20" s="25"/>
      <c r="L20" s="160"/>
      <c r="M20" s="160"/>
    </row>
    <row r="21" spans="1:13" ht="14.25" x14ac:dyDescent="0.2">
      <c r="A21" s="51"/>
      <c r="B21" s="52"/>
      <c r="C21" s="53" t="s">
        <v>67</v>
      </c>
      <c r="D21" s="25" t="s">
        <v>68</v>
      </c>
      <c r="E21" s="261" t="e">
        <f>+#REF!</f>
        <v>#REF!</v>
      </c>
      <c r="F21" s="25"/>
      <c r="G21" s="25"/>
      <c r="H21" s="25"/>
      <c r="I21" s="25"/>
      <c r="J21" s="25"/>
      <c r="K21" s="25"/>
      <c r="L21" s="160"/>
      <c r="M21" s="160"/>
    </row>
    <row r="22" spans="1:13" ht="27.75" thickBot="1" x14ac:dyDescent="0.25">
      <c r="A22" s="54"/>
      <c r="B22" s="141" t="s">
        <v>69</v>
      </c>
      <c r="C22" s="55"/>
      <c r="D22" s="43" t="s">
        <v>70</v>
      </c>
      <c r="E22" s="257" t="e">
        <f>+#REF!</f>
        <v>#REF!</v>
      </c>
      <c r="F22" s="43"/>
      <c r="G22" s="43"/>
      <c r="H22" s="43"/>
      <c r="I22" s="43"/>
      <c r="J22" s="43"/>
      <c r="K22" s="43"/>
      <c r="L22" s="157"/>
      <c r="M22" s="157"/>
    </row>
    <row r="23" spans="1:13" x14ac:dyDescent="0.2">
      <c r="A23" s="53"/>
      <c r="B23" s="53"/>
      <c r="C23" s="53" t="s">
        <v>192</v>
      </c>
      <c r="D23" s="25" t="s">
        <v>197</v>
      </c>
      <c r="E23" s="261" t="e">
        <f>+#REF!</f>
        <v>#REF!</v>
      </c>
      <c r="F23" s="25"/>
      <c r="G23" s="25"/>
      <c r="H23" s="25"/>
      <c r="I23" s="25"/>
      <c r="J23" s="25"/>
      <c r="K23" s="25"/>
      <c r="L23" s="160"/>
      <c r="M23" s="160"/>
    </row>
    <row r="24" spans="1:13" ht="13.5" thickBot="1" x14ac:dyDescent="0.25">
      <c r="A24" s="53"/>
      <c r="B24" s="53"/>
      <c r="C24" s="53" t="s">
        <v>194</v>
      </c>
      <c r="D24" s="25" t="s">
        <v>193</v>
      </c>
      <c r="E24" s="261" t="e">
        <f>+#REF!</f>
        <v>#REF!</v>
      </c>
      <c r="F24" s="25"/>
      <c r="G24" s="25"/>
      <c r="H24" s="25"/>
      <c r="I24" s="25"/>
      <c r="J24" s="25"/>
      <c r="K24" s="25"/>
      <c r="L24" s="160"/>
      <c r="M24" s="160"/>
    </row>
    <row r="25" spans="1:13" ht="15" thickBot="1" x14ac:dyDescent="0.25">
      <c r="A25" s="57" t="s">
        <v>71</v>
      </c>
      <c r="B25" s="45"/>
      <c r="C25" s="46"/>
      <c r="D25" s="47" t="s">
        <v>72</v>
      </c>
      <c r="E25" s="258" t="e">
        <f>+#REF!</f>
        <v>#REF!</v>
      </c>
      <c r="F25" s="47"/>
      <c r="G25" s="47"/>
      <c r="H25" s="47"/>
      <c r="I25" s="47"/>
      <c r="J25" s="47"/>
      <c r="K25" s="47"/>
      <c r="L25" s="158"/>
      <c r="M25" s="158"/>
    </row>
    <row r="26" spans="1:13" ht="15" thickBot="1" x14ac:dyDescent="0.25">
      <c r="A26" s="57" t="s">
        <v>195</v>
      </c>
      <c r="B26" s="45"/>
      <c r="C26" s="150"/>
      <c r="D26" s="47" t="s">
        <v>196</v>
      </c>
      <c r="E26" s="258" t="e">
        <f>+#REF!</f>
        <v>#REF!</v>
      </c>
      <c r="F26" s="47"/>
      <c r="G26" s="47"/>
      <c r="H26" s="47"/>
      <c r="I26" s="47"/>
      <c r="J26" s="47"/>
      <c r="K26" s="47"/>
      <c r="L26" s="158"/>
      <c r="M26" s="158"/>
    </row>
    <row r="27" spans="1:13" ht="16.5" thickBot="1" x14ac:dyDescent="0.25">
      <c r="A27" s="58">
        <v>19999</v>
      </c>
      <c r="B27" s="59"/>
      <c r="C27" s="150"/>
      <c r="D27" s="60" t="s">
        <v>229</v>
      </c>
      <c r="E27" s="262" t="e">
        <f>+#REF!</f>
        <v>#REF!</v>
      </c>
      <c r="F27" s="60"/>
      <c r="G27" s="60"/>
      <c r="H27" s="60"/>
      <c r="I27" s="60"/>
      <c r="J27" s="60"/>
      <c r="K27" s="60"/>
      <c r="L27" s="161"/>
      <c r="M27" s="161"/>
    </row>
    <row r="28" spans="1:13" ht="17.25" thickBot="1" x14ac:dyDescent="0.3">
      <c r="A28" s="371" t="s">
        <v>34</v>
      </c>
      <c r="B28" s="396"/>
      <c r="C28" s="396"/>
      <c r="D28" s="372"/>
      <c r="E28" s="396"/>
      <c r="F28" s="396"/>
      <c r="G28" s="396"/>
      <c r="H28" s="396"/>
      <c r="I28" s="396"/>
      <c r="J28" s="396"/>
      <c r="K28" s="396"/>
      <c r="L28" s="409"/>
      <c r="M28" s="20"/>
    </row>
    <row r="29" spans="1:13" ht="14.25" x14ac:dyDescent="0.2">
      <c r="A29" s="61" t="s">
        <v>73</v>
      </c>
      <c r="B29" s="62"/>
      <c r="C29" s="37"/>
      <c r="D29" s="63" t="s">
        <v>25</v>
      </c>
      <c r="E29" s="263" t="e">
        <f>+#REF!</f>
        <v>#REF!</v>
      </c>
      <c r="F29" s="63"/>
      <c r="G29" s="63"/>
      <c r="H29" s="63"/>
      <c r="I29" s="63"/>
      <c r="J29" s="63"/>
      <c r="K29" s="63"/>
      <c r="L29" s="162"/>
      <c r="M29" s="162"/>
    </row>
    <row r="30" spans="1:13" ht="13.5" x14ac:dyDescent="0.25">
      <c r="A30" s="64"/>
      <c r="B30" s="142" t="s">
        <v>74</v>
      </c>
      <c r="C30" s="65"/>
      <c r="D30" s="66" t="s">
        <v>27</v>
      </c>
      <c r="E30" s="264" t="e">
        <f>+#REF!</f>
        <v>#REF!</v>
      </c>
      <c r="F30" s="66"/>
      <c r="G30" s="66"/>
      <c r="H30" s="66"/>
      <c r="I30" s="66"/>
      <c r="J30" s="66"/>
      <c r="K30" s="66"/>
      <c r="L30" s="163"/>
      <c r="M30" s="163"/>
    </row>
    <row r="31" spans="1:13" x14ac:dyDescent="0.2">
      <c r="A31" s="53"/>
      <c r="B31" s="67"/>
      <c r="C31" s="53" t="s">
        <v>75</v>
      </c>
      <c r="D31" s="68" t="s">
        <v>76</v>
      </c>
      <c r="E31" s="265" t="e">
        <f>+#REF!</f>
        <v>#REF!</v>
      </c>
      <c r="F31" s="68"/>
      <c r="G31" s="68"/>
      <c r="H31" s="68"/>
      <c r="I31" s="68"/>
      <c r="J31" s="68"/>
      <c r="K31" s="68"/>
      <c r="L31" s="164"/>
      <c r="M31" s="164"/>
    </row>
    <row r="32" spans="1:13" x14ac:dyDescent="0.2">
      <c r="A32" s="53"/>
      <c r="B32" s="67"/>
      <c r="C32" s="53" t="s">
        <v>77</v>
      </c>
      <c r="D32" s="68" t="s">
        <v>78</v>
      </c>
      <c r="E32" s="265" t="e">
        <f>+#REF!</f>
        <v>#REF!</v>
      </c>
      <c r="F32" s="68"/>
      <c r="G32" s="68"/>
      <c r="H32" s="68"/>
      <c r="I32" s="68"/>
      <c r="J32" s="68"/>
      <c r="K32" s="68"/>
      <c r="L32" s="164"/>
      <c r="M32" s="164"/>
    </row>
    <row r="33" spans="1:13" x14ac:dyDescent="0.2">
      <c r="A33" s="53"/>
      <c r="B33" s="67"/>
      <c r="C33" s="53" t="s">
        <v>79</v>
      </c>
      <c r="D33" s="68" t="s">
        <v>81</v>
      </c>
      <c r="E33" s="265" t="e">
        <f>+#REF!</f>
        <v>#REF!</v>
      </c>
      <c r="F33" s="68"/>
      <c r="G33" s="68"/>
      <c r="H33" s="68"/>
      <c r="I33" s="68"/>
      <c r="J33" s="68"/>
      <c r="K33" s="68"/>
      <c r="L33" s="164"/>
      <c r="M33" s="164"/>
    </row>
    <row r="34" spans="1:13" x14ac:dyDescent="0.2">
      <c r="A34" s="53"/>
      <c r="B34" s="67"/>
      <c r="C34" s="53" t="s">
        <v>80</v>
      </c>
      <c r="D34" s="68" t="s">
        <v>83</v>
      </c>
      <c r="E34" s="265" t="e">
        <f>+#REF!</f>
        <v>#REF!</v>
      </c>
      <c r="F34" s="68"/>
      <c r="G34" s="68"/>
      <c r="H34" s="68"/>
      <c r="I34" s="68"/>
      <c r="J34" s="68"/>
      <c r="K34" s="68"/>
      <c r="L34" s="164"/>
      <c r="M34" s="164"/>
    </row>
    <row r="35" spans="1:13" x14ac:dyDescent="0.2">
      <c r="A35" s="53"/>
      <c r="B35" s="67"/>
      <c r="C35" s="53" t="s">
        <v>82</v>
      </c>
      <c r="D35" s="69" t="s">
        <v>219</v>
      </c>
      <c r="E35" s="266" t="e">
        <f>+#REF!</f>
        <v>#REF!</v>
      </c>
      <c r="F35" s="69"/>
      <c r="G35" s="69"/>
      <c r="H35" s="69"/>
      <c r="I35" s="69"/>
      <c r="J35" s="69"/>
      <c r="K35" s="69"/>
      <c r="L35" s="165"/>
      <c r="M35" s="165"/>
    </row>
    <row r="36" spans="1:13" x14ac:dyDescent="0.2">
      <c r="A36" s="53"/>
      <c r="B36" s="67"/>
      <c r="C36" s="53" t="s">
        <v>84</v>
      </c>
      <c r="D36" s="68" t="s">
        <v>203</v>
      </c>
      <c r="E36" s="265" t="e">
        <f>+#REF!</f>
        <v>#REF!</v>
      </c>
      <c r="F36" s="68"/>
      <c r="G36" s="68"/>
      <c r="H36" s="68"/>
      <c r="I36" s="68"/>
      <c r="J36" s="68"/>
      <c r="K36" s="68"/>
      <c r="L36" s="164"/>
      <c r="M36" s="164"/>
    </row>
    <row r="37" spans="1:13" ht="13.5" x14ac:dyDescent="0.25">
      <c r="A37" s="64"/>
      <c r="B37" s="142" t="s">
        <v>85</v>
      </c>
      <c r="C37" s="53"/>
      <c r="D37" s="66" t="s">
        <v>28</v>
      </c>
      <c r="E37" s="264" t="e">
        <f>+#REF!</f>
        <v>#REF!</v>
      </c>
      <c r="F37" s="66"/>
      <c r="G37" s="66"/>
      <c r="H37" s="66"/>
      <c r="I37" s="66"/>
      <c r="J37" s="66"/>
      <c r="K37" s="66"/>
      <c r="L37" s="163"/>
      <c r="M37" s="163"/>
    </row>
    <row r="38" spans="1:13" x14ac:dyDescent="0.2">
      <c r="A38" s="53"/>
      <c r="B38" s="67"/>
      <c r="C38" s="53" t="s">
        <v>86</v>
      </c>
      <c r="D38" s="68" t="s">
        <v>87</v>
      </c>
      <c r="E38" s="265" t="e">
        <f>+#REF!</f>
        <v>#REF!</v>
      </c>
      <c r="F38" s="68"/>
      <c r="G38" s="68"/>
      <c r="H38" s="68"/>
      <c r="I38" s="68"/>
      <c r="J38" s="68"/>
      <c r="K38" s="68"/>
      <c r="L38" s="164"/>
      <c r="M38" s="164"/>
    </row>
    <row r="39" spans="1:13" x14ac:dyDescent="0.2">
      <c r="A39" s="53"/>
      <c r="B39" s="67"/>
      <c r="C39" s="53" t="s">
        <v>88</v>
      </c>
      <c r="D39" s="68" t="s">
        <v>89</v>
      </c>
      <c r="E39" s="265" t="e">
        <f>+#REF!</f>
        <v>#REF!</v>
      </c>
      <c r="F39" s="68"/>
      <c r="G39" s="68"/>
      <c r="H39" s="68"/>
      <c r="I39" s="68"/>
      <c r="J39" s="68"/>
      <c r="K39" s="68"/>
      <c r="L39" s="164"/>
      <c r="M39" s="164"/>
    </row>
    <row r="40" spans="1:13" x14ac:dyDescent="0.2">
      <c r="A40" s="53"/>
      <c r="B40" s="67"/>
      <c r="C40" s="53" t="s">
        <v>90</v>
      </c>
      <c r="D40" s="68" t="s">
        <v>92</v>
      </c>
      <c r="E40" s="265" t="e">
        <f>+#REF!</f>
        <v>#REF!</v>
      </c>
      <c r="F40" s="68"/>
      <c r="G40" s="68"/>
      <c r="H40" s="68"/>
      <c r="I40" s="68"/>
      <c r="J40" s="68"/>
      <c r="K40" s="68"/>
      <c r="L40" s="164"/>
      <c r="M40" s="164"/>
    </row>
    <row r="41" spans="1:13" x14ac:dyDescent="0.2">
      <c r="A41" s="53"/>
      <c r="B41" s="67"/>
      <c r="C41" s="53" t="s">
        <v>91</v>
      </c>
      <c r="D41" s="69" t="s">
        <v>220</v>
      </c>
      <c r="E41" s="266" t="e">
        <f>+#REF!</f>
        <v>#REF!</v>
      </c>
      <c r="F41" s="69"/>
      <c r="G41" s="69"/>
      <c r="H41" s="69"/>
      <c r="I41" s="69"/>
      <c r="J41" s="69"/>
      <c r="K41" s="69"/>
      <c r="L41" s="165"/>
      <c r="M41" s="165"/>
    </row>
    <row r="42" spans="1:13" x14ac:dyDescent="0.2">
      <c r="A42" s="53"/>
      <c r="B42" s="70"/>
      <c r="C42" s="53" t="s">
        <v>93</v>
      </c>
      <c r="D42" s="68" t="s">
        <v>215</v>
      </c>
      <c r="E42" s="265" t="e">
        <f>+#REF!</f>
        <v>#REF!</v>
      </c>
      <c r="F42" s="68"/>
      <c r="G42" s="68"/>
      <c r="H42" s="68"/>
      <c r="I42" s="68"/>
      <c r="J42" s="68"/>
      <c r="K42" s="68"/>
      <c r="L42" s="164"/>
      <c r="M42" s="164"/>
    </row>
    <row r="43" spans="1:13" ht="13.5" x14ac:dyDescent="0.2">
      <c r="A43" s="71"/>
      <c r="B43" s="143" t="s">
        <v>94</v>
      </c>
      <c r="C43" s="72"/>
      <c r="D43" s="73" t="s">
        <v>29</v>
      </c>
      <c r="E43" s="267" t="e">
        <f>+#REF!</f>
        <v>#REF!</v>
      </c>
      <c r="F43" s="73"/>
      <c r="G43" s="73"/>
      <c r="H43" s="73"/>
      <c r="I43" s="73"/>
      <c r="J43" s="73"/>
      <c r="K43" s="73"/>
      <c r="L43" s="166"/>
      <c r="M43" s="166"/>
    </row>
    <row r="44" spans="1:13" x14ac:dyDescent="0.2">
      <c r="A44" s="53"/>
      <c r="B44" s="67"/>
      <c r="C44" s="72" t="s">
        <v>95</v>
      </c>
      <c r="D44" s="74" t="s">
        <v>230</v>
      </c>
      <c r="E44" s="268" t="e">
        <f>+#REF!</f>
        <v>#REF!</v>
      </c>
      <c r="F44" s="74"/>
      <c r="G44" s="74"/>
      <c r="H44" s="74"/>
      <c r="I44" s="74"/>
      <c r="J44" s="74"/>
      <c r="K44" s="74"/>
      <c r="L44" s="167"/>
      <c r="M44" s="167"/>
    </row>
    <row r="45" spans="1:13" ht="13.5" thickBot="1" x14ac:dyDescent="0.25">
      <c r="A45" s="75"/>
      <c r="B45" s="76"/>
      <c r="C45" s="77" t="s">
        <v>96</v>
      </c>
      <c r="D45" s="78" t="s">
        <v>204</v>
      </c>
      <c r="E45" s="269" t="e">
        <f>+#REF!</f>
        <v>#REF!</v>
      </c>
      <c r="F45" s="78"/>
      <c r="G45" s="78"/>
      <c r="H45" s="78"/>
      <c r="I45" s="78"/>
      <c r="J45" s="78"/>
      <c r="K45" s="78"/>
      <c r="L45" s="168"/>
      <c r="M45" s="168"/>
    </row>
    <row r="46" spans="1:13" ht="15" thickBot="1" x14ac:dyDescent="0.25">
      <c r="A46" s="79" t="s">
        <v>97</v>
      </c>
      <c r="B46" s="80"/>
      <c r="C46" s="81"/>
      <c r="D46" s="82" t="s">
        <v>26</v>
      </c>
      <c r="E46" s="270" t="e">
        <f>+#REF!</f>
        <v>#REF!</v>
      </c>
      <c r="F46" s="82"/>
      <c r="G46" s="82"/>
      <c r="H46" s="82"/>
      <c r="I46" s="82"/>
      <c r="J46" s="82"/>
      <c r="K46" s="82"/>
      <c r="L46" s="169"/>
      <c r="M46" s="169"/>
    </row>
    <row r="47" spans="1:13" ht="15" thickBot="1" x14ac:dyDescent="0.25">
      <c r="A47" s="83" t="s">
        <v>98</v>
      </c>
      <c r="B47" s="151"/>
      <c r="C47" s="84"/>
      <c r="D47" s="85" t="s">
        <v>99</v>
      </c>
      <c r="E47" s="271" t="e">
        <f>+#REF!</f>
        <v>#REF!</v>
      </c>
      <c r="F47" s="85"/>
      <c r="G47" s="85"/>
      <c r="H47" s="85"/>
      <c r="I47" s="85"/>
      <c r="J47" s="85"/>
      <c r="K47" s="85"/>
      <c r="L47" s="170"/>
      <c r="M47" s="170"/>
    </row>
    <row r="48" spans="1:13" ht="15" thickBot="1" x14ac:dyDescent="0.25">
      <c r="A48" s="35" t="s">
        <v>100</v>
      </c>
      <c r="B48" s="86"/>
      <c r="C48" s="86"/>
      <c r="D48" s="63" t="s">
        <v>15</v>
      </c>
      <c r="E48" s="263" t="e">
        <f>+#REF!</f>
        <v>#REF!</v>
      </c>
      <c r="F48" s="63"/>
      <c r="G48" s="63"/>
      <c r="H48" s="63"/>
      <c r="I48" s="63"/>
      <c r="J48" s="63"/>
      <c r="K48" s="63"/>
      <c r="L48" s="162"/>
      <c r="M48" s="162"/>
    </row>
    <row r="49" spans="1:13" ht="14.25" x14ac:dyDescent="0.2">
      <c r="A49" s="87" t="s">
        <v>101</v>
      </c>
      <c r="B49" s="102"/>
      <c r="C49" s="89"/>
      <c r="D49" s="38" t="s">
        <v>16</v>
      </c>
      <c r="E49" s="260" t="e">
        <f>+#REF!</f>
        <v>#REF!</v>
      </c>
      <c r="F49" s="38"/>
      <c r="G49" s="38"/>
      <c r="H49" s="38"/>
      <c r="I49" s="38"/>
      <c r="J49" s="38"/>
      <c r="K49" s="38"/>
      <c r="L49" s="155"/>
      <c r="M49" s="155"/>
    </row>
    <row r="50" spans="1:13" ht="13.5" x14ac:dyDescent="0.2">
      <c r="A50" s="90"/>
      <c r="B50" s="144" t="s">
        <v>102</v>
      </c>
      <c r="C50" s="91"/>
      <c r="D50" s="92" t="s">
        <v>103</v>
      </c>
      <c r="E50" s="272" t="e">
        <f>+#REF!</f>
        <v>#REF!</v>
      </c>
      <c r="F50" s="92"/>
      <c r="G50" s="92"/>
      <c r="H50" s="92"/>
      <c r="I50" s="92"/>
      <c r="J50" s="92"/>
      <c r="K50" s="92"/>
      <c r="L50" s="171"/>
      <c r="M50" s="171"/>
    </row>
    <row r="51" spans="1:13" ht="13.5" x14ac:dyDescent="0.2">
      <c r="A51" s="90"/>
      <c r="B51" s="144" t="s">
        <v>104</v>
      </c>
      <c r="C51" s="91"/>
      <c r="D51" s="92" t="s">
        <v>221</v>
      </c>
      <c r="E51" s="272" t="e">
        <f>+#REF!</f>
        <v>#REF!</v>
      </c>
      <c r="F51" s="92"/>
      <c r="G51" s="92"/>
      <c r="H51" s="92"/>
      <c r="I51" s="92"/>
      <c r="J51" s="92"/>
      <c r="K51" s="92"/>
      <c r="L51" s="171"/>
      <c r="M51" s="171"/>
    </row>
    <row r="52" spans="1:13" x14ac:dyDescent="0.2">
      <c r="A52" s="93"/>
      <c r="B52" s="94"/>
      <c r="C52" s="28" t="s">
        <v>105</v>
      </c>
      <c r="D52" s="26" t="s">
        <v>222</v>
      </c>
      <c r="E52" s="273" t="e">
        <f>+#REF!</f>
        <v>#REF!</v>
      </c>
      <c r="F52" s="26"/>
      <c r="G52" s="26"/>
      <c r="H52" s="26"/>
      <c r="I52" s="26"/>
      <c r="J52" s="26"/>
      <c r="K52" s="26"/>
      <c r="L52" s="172"/>
      <c r="M52" s="172"/>
    </row>
    <row r="53" spans="1:13" x14ac:dyDescent="0.2">
      <c r="A53" s="93"/>
      <c r="B53" s="94"/>
      <c r="C53" s="28" t="s">
        <v>198</v>
      </c>
      <c r="D53" s="26" t="s">
        <v>223</v>
      </c>
      <c r="E53" s="273" t="e">
        <f>+#REF!</f>
        <v>#REF!</v>
      </c>
      <c r="F53" s="26"/>
      <c r="G53" s="26"/>
      <c r="H53" s="26"/>
      <c r="I53" s="26"/>
      <c r="J53" s="26"/>
      <c r="K53" s="26"/>
      <c r="L53" s="172"/>
      <c r="M53" s="172"/>
    </row>
    <row r="54" spans="1:13" ht="14.25" thickBot="1" x14ac:dyDescent="0.25">
      <c r="A54" s="28"/>
      <c r="B54" s="144" t="s">
        <v>106</v>
      </c>
      <c r="C54" s="91"/>
      <c r="D54" s="92" t="s">
        <v>224</v>
      </c>
      <c r="E54" s="272" t="e">
        <f>+#REF!</f>
        <v>#REF!</v>
      </c>
      <c r="F54" s="92"/>
      <c r="G54" s="92"/>
      <c r="H54" s="92"/>
      <c r="I54" s="92"/>
      <c r="J54" s="92"/>
      <c r="K54" s="92"/>
      <c r="L54" s="171"/>
      <c r="M54" s="171"/>
    </row>
    <row r="55" spans="1:13" ht="14.25" x14ac:dyDescent="0.2">
      <c r="A55" s="87" t="s">
        <v>107</v>
      </c>
      <c r="B55" s="88"/>
      <c r="C55" s="89"/>
      <c r="D55" s="97" t="s">
        <v>30</v>
      </c>
      <c r="E55" s="274" t="e">
        <f>+#REF!</f>
        <v>#REF!</v>
      </c>
      <c r="F55" s="97"/>
      <c r="G55" s="97"/>
      <c r="H55" s="97"/>
      <c r="I55" s="97"/>
      <c r="J55" s="97"/>
      <c r="K55" s="97"/>
      <c r="L55" s="173"/>
      <c r="M55" s="173"/>
    </row>
    <row r="56" spans="1:13" ht="13.5" x14ac:dyDescent="0.2">
      <c r="A56" s="90"/>
      <c r="B56" s="145" t="s">
        <v>108</v>
      </c>
      <c r="C56" s="98"/>
      <c r="D56" s="41" t="s">
        <v>109</v>
      </c>
      <c r="E56" s="256" t="e">
        <f>+#REF!</f>
        <v>#REF!</v>
      </c>
      <c r="F56" s="41"/>
      <c r="G56" s="41"/>
      <c r="H56" s="41"/>
      <c r="I56" s="41"/>
      <c r="J56" s="41"/>
      <c r="K56" s="41"/>
      <c r="L56" s="156"/>
      <c r="M56" s="156"/>
    </row>
    <row r="57" spans="1:13" ht="27" x14ac:dyDescent="0.2">
      <c r="A57" s="90"/>
      <c r="B57" s="145"/>
      <c r="C57" s="28" t="s">
        <v>231</v>
      </c>
      <c r="D57" s="41" t="s">
        <v>111</v>
      </c>
      <c r="E57" s="256" t="e">
        <f>+#REF!</f>
        <v>#REF!</v>
      </c>
      <c r="F57" s="41"/>
      <c r="G57" s="41"/>
      <c r="H57" s="41"/>
      <c r="I57" s="41"/>
      <c r="J57" s="41"/>
      <c r="K57" s="41"/>
      <c r="L57" s="156"/>
      <c r="M57" s="156"/>
    </row>
    <row r="58" spans="1:13" ht="13.5" x14ac:dyDescent="0.2">
      <c r="A58" s="99"/>
      <c r="B58" s="145"/>
      <c r="C58" s="28" t="s">
        <v>232</v>
      </c>
      <c r="D58" s="41" t="s">
        <v>112</v>
      </c>
      <c r="E58" s="256" t="e">
        <f>+#REF!</f>
        <v>#REF!</v>
      </c>
      <c r="F58" s="41"/>
      <c r="G58" s="41"/>
      <c r="H58" s="41"/>
      <c r="I58" s="41"/>
      <c r="J58" s="41"/>
      <c r="K58" s="41"/>
      <c r="L58" s="156"/>
      <c r="M58" s="156"/>
    </row>
    <row r="59" spans="1:13" ht="13.5" x14ac:dyDescent="0.2">
      <c r="A59" s="99"/>
      <c r="B59" s="145"/>
      <c r="C59" s="28" t="s">
        <v>233</v>
      </c>
      <c r="D59" s="41" t="s">
        <v>216</v>
      </c>
      <c r="E59" s="256" t="e">
        <f>+#REF!</f>
        <v>#REF!</v>
      </c>
      <c r="F59" s="41"/>
      <c r="G59" s="41"/>
      <c r="H59" s="41"/>
      <c r="I59" s="41"/>
      <c r="J59" s="41"/>
      <c r="K59" s="41"/>
      <c r="L59" s="156"/>
      <c r="M59" s="156"/>
    </row>
    <row r="60" spans="1:13" ht="15" x14ac:dyDescent="0.25">
      <c r="A60" s="100"/>
      <c r="B60" s="145" t="s">
        <v>110</v>
      </c>
      <c r="C60" s="98"/>
      <c r="D60" s="41" t="s">
        <v>113</v>
      </c>
      <c r="E60" s="256" t="e">
        <f>+#REF!</f>
        <v>#REF!</v>
      </c>
      <c r="F60" s="41"/>
      <c r="G60" s="41"/>
      <c r="H60" s="41"/>
      <c r="I60" s="41"/>
      <c r="J60" s="41"/>
      <c r="K60" s="41"/>
      <c r="L60" s="156"/>
      <c r="M60" s="156"/>
    </row>
    <row r="61" spans="1:13" ht="14.25" x14ac:dyDescent="0.2">
      <c r="A61" s="101" t="s">
        <v>114</v>
      </c>
      <c r="B61" s="102"/>
      <c r="C61" s="98"/>
      <c r="D61" s="103" t="s">
        <v>41</v>
      </c>
      <c r="E61" s="275" t="e">
        <f>+#REF!</f>
        <v>#REF!</v>
      </c>
      <c r="F61" s="103"/>
      <c r="G61" s="103"/>
      <c r="H61" s="103"/>
      <c r="I61" s="103"/>
      <c r="J61" s="103"/>
      <c r="K61" s="103"/>
      <c r="L61" s="174"/>
      <c r="M61" s="174"/>
    </row>
    <row r="62" spans="1:13" ht="13.5" x14ac:dyDescent="0.2">
      <c r="A62" s="96"/>
      <c r="B62" s="144" t="s">
        <v>115</v>
      </c>
      <c r="C62" s="91"/>
      <c r="D62" s="92" t="s">
        <v>116</v>
      </c>
      <c r="E62" s="272" t="e">
        <f>+#REF!</f>
        <v>#REF!</v>
      </c>
      <c r="F62" s="92"/>
      <c r="G62" s="92"/>
      <c r="H62" s="92"/>
      <c r="I62" s="92"/>
      <c r="J62" s="92"/>
      <c r="K62" s="92"/>
      <c r="L62" s="171"/>
      <c r="M62" s="171"/>
    </row>
    <row r="63" spans="1:13" x14ac:dyDescent="0.2">
      <c r="A63" s="28"/>
      <c r="B63" s="95"/>
      <c r="C63" s="28" t="s">
        <v>117</v>
      </c>
      <c r="D63" s="25" t="s">
        <v>118</v>
      </c>
      <c r="E63" s="261" t="e">
        <f>+#REF!</f>
        <v>#REF!</v>
      </c>
      <c r="F63" s="25"/>
      <c r="G63" s="25"/>
      <c r="H63" s="25"/>
      <c r="I63" s="25"/>
      <c r="J63" s="25"/>
      <c r="K63" s="25"/>
      <c r="L63" s="160"/>
      <c r="M63" s="160"/>
    </row>
    <row r="64" spans="1:13" ht="24" x14ac:dyDescent="0.2">
      <c r="A64" s="28"/>
      <c r="B64" s="95"/>
      <c r="C64" s="28" t="s">
        <v>119</v>
      </c>
      <c r="D64" s="25" t="s">
        <v>209</v>
      </c>
      <c r="E64" s="261" t="e">
        <f>+#REF!</f>
        <v>#REF!</v>
      </c>
      <c r="F64" s="25"/>
      <c r="G64" s="25"/>
      <c r="H64" s="25"/>
      <c r="I64" s="25"/>
      <c r="J64" s="25"/>
      <c r="K64" s="25"/>
      <c r="L64" s="160"/>
      <c r="M64" s="160"/>
    </row>
    <row r="65" spans="1:13" x14ac:dyDescent="0.2">
      <c r="A65" s="28"/>
      <c r="B65" s="95"/>
      <c r="C65" s="28" t="s">
        <v>120</v>
      </c>
      <c r="D65" s="25" t="s">
        <v>207</v>
      </c>
      <c r="E65" s="261" t="e">
        <f>+#REF!</f>
        <v>#REF!</v>
      </c>
      <c r="F65" s="25"/>
      <c r="G65" s="25"/>
      <c r="H65" s="25"/>
      <c r="I65" s="25"/>
      <c r="J65" s="25"/>
      <c r="K65" s="25"/>
      <c r="L65" s="160"/>
      <c r="M65" s="160"/>
    </row>
    <row r="66" spans="1:13" ht="24" x14ac:dyDescent="0.2">
      <c r="A66" s="28"/>
      <c r="B66" s="95"/>
      <c r="C66" s="28" t="s">
        <v>121</v>
      </c>
      <c r="D66" s="25" t="s">
        <v>123</v>
      </c>
      <c r="E66" s="261" t="e">
        <f>+#REF!</f>
        <v>#REF!</v>
      </c>
      <c r="F66" s="25"/>
      <c r="G66" s="25"/>
      <c r="H66" s="25"/>
      <c r="I66" s="25"/>
      <c r="J66" s="25"/>
      <c r="K66" s="25"/>
      <c r="L66" s="160"/>
      <c r="M66" s="160"/>
    </row>
    <row r="67" spans="1:13" ht="24" x14ac:dyDescent="0.2">
      <c r="A67" s="28"/>
      <c r="B67" s="95"/>
      <c r="C67" s="28" t="s">
        <v>122</v>
      </c>
      <c r="D67" s="25" t="s">
        <v>205</v>
      </c>
      <c r="E67" s="261" t="e">
        <f>+#REF!</f>
        <v>#REF!</v>
      </c>
      <c r="F67" s="25"/>
      <c r="G67" s="25"/>
      <c r="H67" s="25"/>
      <c r="I67" s="25"/>
      <c r="J67" s="25"/>
      <c r="K67" s="25"/>
      <c r="L67" s="160"/>
      <c r="M67" s="160"/>
    </row>
    <row r="68" spans="1:13" ht="13.5" x14ac:dyDescent="0.2">
      <c r="A68" s="96"/>
      <c r="B68" s="144" t="s">
        <v>124</v>
      </c>
      <c r="C68" s="91"/>
      <c r="D68" s="92" t="s">
        <v>125</v>
      </c>
      <c r="E68" s="272" t="e">
        <f>+#REF!</f>
        <v>#REF!</v>
      </c>
      <c r="F68" s="92"/>
      <c r="G68" s="92"/>
      <c r="H68" s="92"/>
      <c r="I68" s="92"/>
      <c r="J68" s="92"/>
      <c r="K68" s="92"/>
      <c r="L68" s="171"/>
      <c r="M68" s="171"/>
    </row>
    <row r="69" spans="1:13" ht="24" x14ac:dyDescent="0.2">
      <c r="A69" s="28"/>
      <c r="B69" s="95"/>
      <c r="C69" s="28" t="s">
        <v>126</v>
      </c>
      <c r="D69" s="25" t="s">
        <v>127</v>
      </c>
      <c r="E69" s="261" t="e">
        <f>+#REF!</f>
        <v>#REF!</v>
      </c>
      <c r="F69" s="25"/>
      <c r="G69" s="25"/>
      <c r="H69" s="25"/>
      <c r="I69" s="25"/>
      <c r="J69" s="25"/>
      <c r="K69" s="25"/>
      <c r="L69" s="160"/>
      <c r="M69" s="160"/>
    </row>
    <row r="70" spans="1:13" ht="24" x14ac:dyDescent="0.2">
      <c r="A70" s="28"/>
      <c r="B70" s="95"/>
      <c r="C70" s="28" t="s">
        <v>128</v>
      </c>
      <c r="D70" s="25" t="s">
        <v>210</v>
      </c>
      <c r="E70" s="261" t="e">
        <f>+#REF!</f>
        <v>#REF!</v>
      </c>
      <c r="F70" s="25"/>
      <c r="G70" s="25"/>
      <c r="H70" s="25"/>
      <c r="I70" s="25"/>
      <c r="J70" s="25"/>
      <c r="K70" s="25"/>
      <c r="L70" s="160"/>
      <c r="M70" s="160"/>
    </row>
    <row r="71" spans="1:13" ht="24" x14ac:dyDescent="0.2">
      <c r="A71" s="28"/>
      <c r="B71" s="95"/>
      <c r="C71" s="28" t="s">
        <v>129</v>
      </c>
      <c r="D71" s="25" t="s">
        <v>208</v>
      </c>
      <c r="E71" s="261" t="e">
        <f>+#REF!</f>
        <v>#REF!</v>
      </c>
      <c r="F71" s="25"/>
      <c r="G71" s="25"/>
      <c r="H71" s="25"/>
      <c r="I71" s="25"/>
      <c r="J71" s="25"/>
      <c r="K71" s="25"/>
      <c r="L71" s="160"/>
      <c r="M71" s="160"/>
    </row>
    <row r="72" spans="1:13" ht="24" x14ac:dyDescent="0.2">
      <c r="A72" s="28"/>
      <c r="B72" s="95"/>
      <c r="C72" s="28" t="s">
        <v>130</v>
      </c>
      <c r="D72" s="25" t="s">
        <v>132</v>
      </c>
      <c r="E72" s="261" t="e">
        <f>+#REF!</f>
        <v>#REF!</v>
      </c>
      <c r="F72" s="25"/>
      <c r="G72" s="25"/>
      <c r="H72" s="25"/>
      <c r="I72" s="25"/>
      <c r="J72" s="25"/>
      <c r="K72" s="25"/>
      <c r="L72" s="160"/>
      <c r="M72" s="160"/>
    </row>
    <row r="73" spans="1:13" ht="24" x14ac:dyDescent="0.2">
      <c r="A73" s="28"/>
      <c r="B73" s="95"/>
      <c r="C73" s="28" t="s">
        <v>131</v>
      </c>
      <c r="D73" s="25" t="s">
        <v>206</v>
      </c>
      <c r="E73" s="261" t="e">
        <f>+#REF!</f>
        <v>#REF!</v>
      </c>
      <c r="F73" s="25"/>
      <c r="G73" s="25"/>
      <c r="H73" s="25"/>
      <c r="I73" s="25"/>
      <c r="J73" s="25"/>
      <c r="K73" s="25"/>
      <c r="L73" s="160"/>
      <c r="M73" s="160"/>
    </row>
    <row r="74" spans="1:13" ht="14.25" thickBot="1" x14ac:dyDescent="0.25">
      <c r="A74" s="28"/>
      <c r="B74" s="144" t="s">
        <v>234</v>
      </c>
      <c r="C74" s="28"/>
      <c r="D74" s="92" t="s">
        <v>235</v>
      </c>
      <c r="E74" s="272" t="e">
        <f>+#REF!</f>
        <v>#REF!</v>
      </c>
      <c r="F74" s="92"/>
      <c r="G74" s="92"/>
      <c r="H74" s="92"/>
      <c r="I74" s="92"/>
      <c r="J74" s="92"/>
      <c r="K74" s="92"/>
      <c r="L74" s="171"/>
      <c r="M74" s="171"/>
    </row>
    <row r="75" spans="1:13" ht="14.25" x14ac:dyDescent="0.2">
      <c r="A75" s="87" t="s">
        <v>133</v>
      </c>
      <c r="B75" s="89"/>
      <c r="C75" s="104"/>
      <c r="D75" s="63" t="s">
        <v>211</v>
      </c>
      <c r="E75" s="263" t="e">
        <f>+#REF!</f>
        <v>#REF!</v>
      </c>
      <c r="F75" s="63"/>
      <c r="G75" s="63"/>
      <c r="H75" s="63"/>
      <c r="I75" s="63"/>
      <c r="J75" s="63"/>
      <c r="K75" s="63"/>
      <c r="L75" s="162"/>
      <c r="M75" s="162"/>
    </row>
    <row r="76" spans="1:13" ht="13.5" x14ac:dyDescent="0.2">
      <c r="A76" s="96"/>
      <c r="B76" s="146" t="s">
        <v>134</v>
      </c>
      <c r="C76" s="105"/>
      <c r="D76" s="73" t="s">
        <v>135</v>
      </c>
      <c r="E76" s="267" t="e">
        <f>+#REF!</f>
        <v>#REF!</v>
      </c>
      <c r="F76" s="73"/>
      <c r="G76" s="73"/>
      <c r="H76" s="73"/>
      <c r="I76" s="73"/>
      <c r="J76" s="73"/>
      <c r="K76" s="73"/>
      <c r="L76" s="166"/>
      <c r="M76" s="166"/>
    </row>
    <row r="77" spans="1:13" x14ac:dyDescent="0.2">
      <c r="A77" s="28"/>
      <c r="B77" s="28"/>
      <c r="C77" s="106" t="s">
        <v>136</v>
      </c>
      <c r="D77" s="68" t="s">
        <v>31</v>
      </c>
      <c r="E77" s="265" t="e">
        <f>+#REF!</f>
        <v>#REF!</v>
      </c>
      <c r="F77" s="68"/>
      <c r="G77" s="68"/>
      <c r="H77" s="68"/>
      <c r="I77" s="68"/>
      <c r="J77" s="68"/>
      <c r="K77" s="68"/>
      <c r="L77" s="164"/>
      <c r="M77" s="164"/>
    </row>
    <row r="78" spans="1:13" x14ac:dyDescent="0.2">
      <c r="A78" s="28"/>
      <c r="B78" s="28"/>
      <c r="C78" s="106" t="s">
        <v>137</v>
      </c>
      <c r="D78" s="68" t="s">
        <v>138</v>
      </c>
      <c r="E78" s="265" t="e">
        <f>+#REF!</f>
        <v>#REF!</v>
      </c>
      <c r="F78" s="68"/>
      <c r="G78" s="68"/>
      <c r="H78" s="68"/>
      <c r="I78" s="68"/>
      <c r="J78" s="68"/>
      <c r="K78" s="68"/>
      <c r="L78" s="164"/>
      <c r="M78" s="164"/>
    </row>
    <row r="79" spans="1:13" ht="27" x14ac:dyDescent="0.2">
      <c r="A79" s="28"/>
      <c r="B79" s="146" t="s">
        <v>139</v>
      </c>
      <c r="C79" s="106"/>
      <c r="D79" s="73" t="s">
        <v>140</v>
      </c>
      <c r="E79" s="267" t="e">
        <f>+#REF!</f>
        <v>#REF!</v>
      </c>
      <c r="F79" s="73"/>
      <c r="G79" s="73"/>
      <c r="H79" s="73"/>
      <c r="I79" s="73"/>
      <c r="J79" s="73"/>
      <c r="K79" s="73"/>
      <c r="L79" s="166"/>
      <c r="M79" s="166"/>
    </row>
    <row r="80" spans="1:13" ht="27" x14ac:dyDescent="0.2">
      <c r="A80" s="90"/>
      <c r="B80" s="146" t="s">
        <v>141</v>
      </c>
      <c r="C80" s="105"/>
      <c r="D80" s="73" t="s">
        <v>142</v>
      </c>
      <c r="E80" s="267" t="e">
        <f>+#REF!</f>
        <v>#REF!</v>
      </c>
      <c r="F80" s="73"/>
      <c r="G80" s="73"/>
      <c r="H80" s="73"/>
      <c r="I80" s="73"/>
      <c r="J80" s="73"/>
      <c r="K80" s="73"/>
      <c r="L80" s="166"/>
      <c r="M80" s="166"/>
    </row>
    <row r="81" spans="1:13" ht="27" x14ac:dyDescent="0.2">
      <c r="A81" s="90"/>
      <c r="B81" s="146" t="s">
        <v>143</v>
      </c>
      <c r="C81" s="105"/>
      <c r="D81" s="73" t="s">
        <v>144</v>
      </c>
      <c r="E81" s="267" t="e">
        <f>+#REF!</f>
        <v>#REF!</v>
      </c>
      <c r="F81" s="73"/>
      <c r="G81" s="73"/>
      <c r="H81" s="73"/>
      <c r="I81" s="73"/>
      <c r="J81" s="73"/>
      <c r="K81" s="73"/>
      <c r="L81" s="166"/>
      <c r="M81" s="166"/>
    </row>
    <row r="82" spans="1:13" ht="27" x14ac:dyDescent="0.2">
      <c r="A82" s="90"/>
      <c r="B82" s="146" t="s">
        <v>145</v>
      </c>
      <c r="C82" s="105"/>
      <c r="D82" s="73" t="s">
        <v>146</v>
      </c>
      <c r="E82" s="267" t="e">
        <f>+#REF!</f>
        <v>#REF!</v>
      </c>
      <c r="F82" s="73"/>
      <c r="G82" s="73"/>
      <c r="H82" s="73"/>
      <c r="I82" s="73"/>
      <c r="J82" s="73"/>
      <c r="K82" s="73"/>
      <c r="L82" s="166"/>
      <c r="M82" s="166"/>
    </row>
    <row r="83" spans="1:13" ht="27.75" thickBot="1" x14ac:dyDescent="0.25">
      <c r="A83" s="90"/>
      <c r="B83" s="146" t="s">
        <v>147</v>
      </c>
      <c r="C83" s="105"/>
      <c r="D83" s="73" t="s">
        <v>148</v>
      </c>
      <c r="E83" s="267" t="e">
        <f>+#REF!</f>
        <v>#REF!</v>
      </c>
      <c r="F83" s="73"/>
      <c r="G83" s="73"/>
      <c r="H83" s="73"/>
      <c r="I83" s="73"/>
      <c r="J83" s="73"/>
      <c r="K83" s="73"/>
      <c r="L83" s="166"/>
      <c r="M83" s="166"/>
    </row>
    <row r="84" spans="1:13" ht="14.25" x14ac:dyDescent="0.2">
      <c r="A84" s="87" t="s">
        <v>149</v>
      </c>
      <c r="B84" s="89"/>
      <c r="C84" s="104"/>
      <c r="D84" s="38" t="s">
        <v>212</v>
      </c>
      <c r="E84" s="260" t="e">
        <f>+#REF!</f>
        <v>#REF!</v>
      </c>
      <c r="F84" s="38"/>
      <c r="G84" s="38"/>
      <c r="H84" s="38"/>
      <c r="I84" s="38"/>
      <c r="J84" s="38"/>
      <c r="K84" s="38"/>
      <c r="L84" s="155"/>
      <c r="M84" s="155"/>
    </row>
    <row r="85" spans="1:13" ht="13.5" x14ac:dyDescent="0.2">
      <c r="A85" s="90"/>
      <c r="B85" s="146" t="s">
        <v>150</v>
      </c>
      <c r="C85" s="105"/>
      <c r="D85" s="92" t="s">
        <v>151</v>
      </c>
      <c r="E85" s="272" t="e">
        <f>+#REF!</f>
        <v>#REF!</v>
      </c>
      <c r="F85" s="92"/>
      <c r="G85" s="92"/>
      <c r="H85" s="92"/>
      <c r="I85" s="92"/>
      <c r="J85" s="92"/>
      <c r="K85" s="92"/>
      <c r="L85" s="171"/>
      <c r="M85" s="171"/>
    </row>
    <row r="86" spans="1:13" ht="13.5" x14ac:dyDescent="0.2">
      <c r="A86" s="90"/>
      <c r="B86" s="146" t="s">
        <v>152</v>
      </c>
      <c r="C86" s="105"/>
      <c r="D86" s="92" t="s">
        <v>153</v>
      </c>
      <c r="E86" s="272" t="e">
        <f>+#REF!</f>
        <v>#REF!</v>
      </c>
      <c r="F86" s="92"/>
      <c r="G86" s="92"/>
      <c r="H86" s="92"/>
      <c r="I86" s="92"/>
      <c r="J86" s="92"/>
      <c r="K86" s="92"/>
      <c r="L86" s="171"/>
      <c r="M86" s="171"/>
    </row>
    <row r="87" spans="1:13" ht="27" x14ac:dyDescent="0.2">
      <c r="A87" s="90"/>
      <c r="B87" s="146" t="s">
        <v>154</v>
      </c>
      <c r="C87" s="105"/>
      <c r="D87" s="92" t="s">
        <v>155</v>
      </c>
      <c r="E87" s="272" t="e">
        <f>+#REF!</f>
        <v>#REF!</v>
      </c>
      <c r="F87" s="92"/>
      <c r="G87" s="92"/>
      <c r="H87" s="92"/>
      <c r="I87" s="92"/>
      <c r="J87" s="92"/>
      <c r="K87" s="92"/>
      <c r="L87" s="171"/>
      <c r="M87" s="171"/>
    </row>
    <row r="88" spans="1:13" ht="13.5" x14ac:dyDescent="0.2">
      <c r="A88" s="90"/>
      <c r="B88" s="146" t="s">
        <v>156</v>
      </c>
      <c r="C88" s="105"/>
      <c r="D88" s="92" t="s">
        <v>157</v>
      </c>
      <c r="E88" s="272" t="e">
        <f>+#REF!</f>
        <v>#REF!</v>
      </c>
      <c r="F88" s="92"/>
      <c r="G88" s="92"/>
      <c r="H88" s="92"/>
      <c r="I88" s="92"/>
      <c r="J88" s="92"/>
      <c r="K88" s="92"/>
      <c r="L88" s="171"/>
      <c r="M88" s="171"/>
    </row>
    <row r="89" spans="1:13" ht="27.75" thickBot="1" x14ac:dyDescent="0.25">
      <c r="A89" s="90"/>
      <c r="B89" s="146" t="s">
        <v>158</v>
      </c>
      <c r="C89" s="105"/>
      <c r="D89" s="92" t="s">
        <v>159</v>
      </c>
      <c r="E89" s="272" t="e">
        <f>+#REF!</f>
        <v>#REF!</v>
      </c>
      <c r="F89" s="92"/>
      <c r="G89" s="92"/>
      <c r="H89" s="92"/>
      <c r="I89" s="92"/>
      <c r="J89" s="92"/>
      <c r="K89" s="92"/>
      <c r="L89" s="171"/>
      <c r="M89" s="171"/>
    </row>
    <row r="90" spans="1:13" ht="14.25" x14ac:dyDescent="0.2">
      <c r="A90" s="87" t="s">
        <v>160</v>
      </c>
      <c r="B90" s="87"/>
      <c r="C90" s="107"/>
      <c r="D90" s="38" t="s">
        <v>213</v>
      </c>
      <c r="E90" s="260" t="e">
        <f>+#REF!</f>
        <v>#REF!</v>
      </c>
      <c r="F90" s="38"/>
      <c r="G90" s="38"/>
      <c r="H90" s="38"/>
      <c r="I90" s="38"/>
      <c r="J90" s="38"/>
      <c r="K90" s="38"/>
      <c r="L90" s="155"/>
      <c r="M90" s="155"/>
    </row>
    <row r="91" spans="1:13" ht="13.5" x14ac:dyDescent="0.2">
      <c r="A91" s="91"/>
      <c r="B91" s="146" t="s">
        <v>161</v>
      </c>
      <c r="C91" s="105"/>
      <c r="D91" s="92" t="s">
        <v>163</v>
      </c>
      <c r="E91" s="272" t="e">
        <f>+#REF!</f>
        <v>#REF!</v>
      </c>
      <c r="F91" s="92"/>
      <c r="G91" s="92"/>
      <c r="H91" s="92"/>
      <c r="I91" s="92"/>
      <c r="J91" s="92"/>
      <c r="K91" s="92"/>
      <c r="L91" s="171"/>
      <c r="M91" s="171"/>
    </row>
    <row r="92" spans="1:13" ht="13.5" x14ac:dyDescent="0.2">
      <c r="A92" s="91"/>
      <c r="B92" s="146" t="s">
        <v>162</v>
      </c>
      <c r="C92" s="105"/>
      <c r="D92" s="92" t="s">
        <v>165</v>
      </c>
      <c r="E92" s="272" t="e">
        <f>+#REF!</f>
        <v>#REF!</v>
      </c>
      <c r="F92" s="92"/>
      <c r="G92" s="92"/>
      <c r="H92" s="92"/>
      <c r="I92" s="92"/>
      <c r="J92" s="92"/>
      <c r="K92" s="92"/>
      <c r="L92" s="171"/>
      <c r="M92" s="171"/>
    </row>
    <row r="93" spans="1:13" ht="27" x14ac:dyDescent="0.2">
      <c r="A93" s="91"/>
      <c r="B93" s="146" t="s">
        <v>164</v>
      </c>
      <c r="C93" s="105"/>
      <c r="D93" s="92" t="s">
        <v>167</v>
      </c>
      <c r="E93" s="272" t="e">
        <f>+#REF!</f>
        <v>#REF!</v>
      </c>
      <c r="F93" s="92"/>
      <c r="G93" s="92"/>
      <c r="H93" s="92"/>
      <c r="I93" s="92"/>
      <c r="J93" s="92"/>
      <c r="K93" s="92"/>
      <c r="L93" s="171"/>
      <c r="M93" s="171"/>
    </row>
    <row r="94" spans="1:13" ht="13.5" x14ac:dyDescent="0.2">
      <c r="A94" s="91"/>
      <c r="B94" s="146" t="s">
        <v>166</v>
      </c>
      <c r="C94" s="105"/>
      <c r="D94" s="92" t="s">
        <v>169</v>
      </c>
      <c r="E94" s="272" t="e">
        <f>+#REF!</f>
        <v>#REF!</v>
      </c>
      <c r="F94" s="92"/>
      <c r="G94" s="92"/>
      <c r="H94" s="92"/>
      <c r="I94" s="92"/>
      <c r="J94" s="92"/>
      <c r="K94" s="92"/>
      <c r="L94" s="171"/>
      <c r="M94" s="171"/>
    </row>
    <row r="95" spans="1:13" ht="27" x14ac:dyDescent="0.2">
      <c r="A95" s="91"/>
      <c r="B95" s="146" t="s">
        <v>168</v>
      </c>
      <c r="C95" s="105"/>
      <c r="D95" s="92" t="s">
        <v>171</v>
      </c>
      <c r="E95" s="272" t="e">
        <f>+#REF!</f>
        <v>#REF!</v>
      </c>
      <c r="F95" s="92"/>
      <c r="G95" s="92"/>
      <c r="H95" s="92"/>
      <c r="I95" s="92"/>
      <c r="J95" s="92"/>
      <c r="K95" s="92"/>
      <c r="L95" s="171"/>
      <c r="M95" s="171"/>
    </row>
    <row r="96" spans="1:13" ht="27.75" thickBot="1" x14ac:dyDescent="0.25">
      <c r="A96" s="91"/>
      <c r="B96" s="146" t="s">
        <v>170</v>
      </c>
      <c r="C96" s="105"/>
      <c r="D96" s="92" t="s">
        <v>172</v>
      </c>
      <c r="E96" s="272" t="e">
        <f>+#REF!</f>
        <v>#REF!</v>
      </c>
      <c r="F96" s="92"/>
      <c r="G96" s="92"/>
      <c r="H96" s="92"/>
      <c r="I96" s="92"/>
      <c r="J96" s="92"/>
      <c r="K96" s="92"/>
      <c r="L96" s="171"/>
      <c r="M96" s="171"/>
    </row>
    <row r="97" spans="1:13" ht="15" thickBot="1" x14ac:dyDescent="0.25">
      <c r="A97" s="108" t="s">
        <v>173</v>
      </c>
      <c r="B97" s="109"/>
      <c r="C97" s="110"/>
      <c r="D97" s="47" t="s">
        <v>32</v>
      </c>
      <c r="E97" s="258" t="e">
        <f>+#REF!</f>
        <v>#REF!</v>
      </c>
      <c r="F97" s="47"/>
      <c r="G97" s="47"/>
      <c r="H97" s="47"/>
      <c r="I97" s="47"/>
      <c r="J97" s="47"/>
      <c r="K97" s="47"/>
      <c r="L97" s="158"/>
      <c r="M97" s="158"/>
    </row>
    <row r="98" spans="1:13" ht="15" thickBot="1" x14ac:dyDescent="0.25">
      <c r="A98" s="111" t="s">
        <v>174</v>
      </c>
      <c r="B98" s="112"/>
      <c r="C98" s="113"/>
      <c r="D98" s="114" t="s">
        <v>39</v>
      </c>
      <c r="E98" s="276" t="e">
        <f>+#REF!</f>
        <v>#REF!</v>
      </c>
      <c r="F98" s="114"/>
      <c r="G98" s="114"/>
      <c r="H98" s="114"/>
      <c r="I98" s="114"/>
      <c r="J98" s="114"/>
      <c r="K98" s="114"/>
      <c r="L98" s="175"/>
      <c r="M98" s="175"/>
    </row>
    <row r="99" spans="1:13" ht="16.5" thickBot="1" x14ac:dyDescent="0.25">
      <c r="A99" s="56">
        <v>29999</v>
      </c>
      <c r="B99" s="115"/>
      <c r="C99" s="115"/>
      <c r="D99" s="116" t="s">
        <v>35</v>
      </c>
      <c r="E99" s="277" t="e">
        <f>+#REF!</f>
        <v>#REF!</v>
      </c>
      <c r="F99" s="116"/>
      <c r="G99" s="116"/>
      <c r="H99" s="116"/>
      <c r="I99" s="116"/>
      <c r="J99" s="116"/>
      <c r="K99" s="116"/>
      <c r="L99" s="176"/>
      <c r="M99" s="176"/>
    </row>
    <row r="100" spans="1:13" ht="17.25" thickBot="1" x14ac:dyDescent="0.3">
      <c r="A100" s="371" t="s">
        <v>36</v>
      </c>
      <c r="B100" s="372"/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20"/>
    </row>
    <row r="101" spans="1:13" ht="14.25" x14ac:dyDescent="0.2">
      <c r="A101" s="87" t="s">
        <v>175</v>
      </c>
      <c r="B101" s="88"/>
      <c r="C101" s="117"/>
      <c r="D101" s="118" t="s">
        <v>17</v>
      </c>
      <c r="E101" s="278" t="e">
        <f>+#REF!</f>
        <v>#REF!</v>
      </c>
      <c r="F101" s="118"/>
      <c r="G101" s="118"/>
      <c r="H101" s="118"/>
      <c r="I101" s="118"/>
      <c r="J101" s="118"/>
      <c r="K101" s="118"/>
      <c r="L101" s="118"/>
      <c r="M101" s="118"/>
    </row>
    <row r="102" spans="1:13" ht="13.5" x14ac:dyDescent="0.2">
      <c r="A102" s="99"/>
      <c r="B102" s="144" t="s">
        <v>176</v>
      </c>
      <c r="C102" s="119"/>
      <c r="D102" s="120" t="s">
        <v>177</v>
      </c>
      <c r="E102" s="279" t="e">
        <f>+#REF!</f>
        <v>#REF!</v>
      </c>
      <c r="F102" s="120"/>
      <c r="G102" s="120"/>
      <c r="H102" s="120"/>
      <c r="I102" s="120"/>
      <c r="J102" s="120"/>
      <c r="K102" s="120"/>
      <c r="L102" s="120"/>
      <c r="M102" s="120"/>
    </row>
    <row r="103" spans="1:13" ht="13.5" x14ac:dyDescent="0.2">
      <c r="A103" s="99"/>
      <c r="B103" s="144"/>
      <c r="C103" s="119" t="s">
        <v>236</v>
      </c>
      <c r="D103" s="120" t="s">
        <v>238</v>
      </c>
      <c r="E103" s="279" t="e">
        <f>+#REF!</f>
        <v>#REF!</v>
      </c>
      <c r="F103" s="120"/>
      <c r="G103" s="120"/>
      <c r="H103" s="120"/>
      <c r="I103" s="120"/>
      <c r="J103" s="120"/>
      <c r="K103" s="120"/>
      <c r="L103" s="120"/>
      <c r="M103" s="120"/>
    </row>
    <row r="104" spans="1:13" ht="13.5" x14ac:dyDescent="0.2">
      <c r="A104" s="99"/>
      <c r="B104" s="144"/>
      <c r="C104" s="119" t="s">
        <v>237</v>
      </c>
      <c r="D104" s="120" t="s">
        <v>239</v>
      </c>
      <c r="E104" s="279" t="e">
        <f>+#REF!</f>
        <v>#REF!</v>
      </c>
      <c r="F104" s="120"/>
      <c r="G104" s="120"/>
      <c r="H104" s="120"/>
      <c r="I104" s="120"/>
      <c r="J104" s="120"/>
      <c r="K104" s="120"/>
      <c r="L104" s="120"/>
      <c r="M104" s="120"/>
    </row>
    <row r="105" spans="1:13" ht="27.75" thickBot="1" x14ac:dyDescent="0.25">
      <c r="A105" s="99"/>
      <c r="B105" s="144" t="s">
        <v>178</v>
      </c>
      <c r="C105" s="119"/>
      <c r="D105" s="120" t="s">
        <v>240</v>
      </c>
      <c r="E105" s="279" t="e">
        <f>+#REF!</f>
        <v>#REF!</v>
      </c>
      <c r="F105" s="120"/>
      <c r="G105" s="120"/>
      <c r="H105" s="120"/>
      <c r="I105" s="120"/>
      <c r="J105" s="120"/>
      <c r="K105" s="120"/>
      <c r="L105" s="120"/>
      <c r="M105" s="120"/>
    </row>
    <row r="106" spans="1:13" ht="14.25" x14ac:dyDescent="0.2">
      <c r="A106" s="87" t="s">
        <v>179</v>
      </c>
      <c r="B106" s="88"/>
      <c r="C106" s="117"/>
      <c r="D106" s="118" t="s">
        <v>18</v>
      </c>
      <c r="E106" s="278" t="e">
        <f>+#REF!</f>
        <v>#REF!</v>
      </c>
      <c r="F106" s="118"/>
      <c r="G106" s="118"/>
      <c r="H106" s="118"/>
      <c r="I106" s="118"/>
      <c r="J106" s="118"/>
      <c r="K106" s="118"/>
      <c r="L106" s="118"/>
      <c r="M106" s="118"/>
    </row>
    <row r="107" spans="1:13" ht="13.5" x14ac:dyDescent="0.2">
      <c r="A107" s="99"/>
      <c r="B107" s="144" t="s">
        <v>180</v>
      </c>
      <c r="C107" s="119"/>
      <c r="D107" s="120" t="s">
        <v>200</v>
      </c>
      <c r="E107" s="279" t="e">
        <f>+#REF!</f>
        <v>#REF!</v>
      </c>
      <c r="F107" s="120"/>
      <c r="G107" s="120"/>
      <c r="H107" s="120"/>
      <c r="I107" s="120"/>
      <c r="J107" s="120"/>
      <c r="K107" s="120"/>
      <c r="L107" s="120"/>
      <c r="M107" s="120"/>
    </row>
    <row r="108" spans="1:13" ht="13.5" x14ac:dyDescent="0.2">
      <c r="A108" s="99"/>
      <c r="B108" s="144" t="s">
        <v>181</v>
      </c>
      <c r="C108" s="119"/>
      <c r="D108" s="120" t="s">
        <v>201</v>
      </c>
      <c r="E108" s="279" t="e">
        <f>+#REF!</f>
        <v>#REF!</v>
      </c>
      <c r="F108" s="120"/>
      <c r="G108" s="120"/>
      <c r="H108" s="120"/>
      <c r="I108" s="120"/>
      <c r="J108" s="120"/>
      <c r="K108" s="120"/>
      <c r="L108" s="120"/>
      <c r="M108" s="120"/>
    </row>
    <row r="109" spans="1:13" ht="13.5" x14ac:dyDescent="0.2">
      <c r="A109" s="99"/>
      <c r="B109" s="144" t="s">
        <v>183</v>
      </c>
      <c r="C109" s="119"/>
      <c r="D109" s="120" t="s">
        <v>182</v>
      </c>
      <c r="E109" s="279" t="e">
        <f>+#REF!</f>
        <v>#REF!</v>
      </c>
      <c r="F109" s="120"/>
      <c r="G109" s="120"/>
      <c r="H109" s="120"/>
      <c r="I109" s="120"/>
      <c r="J109" s="120"/>
      <c r="K109" s="120"/>
      <c r="L109" s="120"/>
      <c r="M109" s="120"/>
    </row>
    <row r="110" spans="1:13" ht="13.5" x14ac:dyDescent="0.2">
      <c r="A110" s="99"/>
      <c r="B110" s="144" t="s">
        <v>185</v>
      </c>
      <c r="C110" s="119"/>
      <c r="D110" s="120" t="s">
        <v>184</v>
      </c>
      <c r="E110" s="279" t="e">
        <f>+#REF!</f>
        <v>#REF!</v>
      </c>
      <c r="F110" s="120"/>
      <c r="G110" s="120"/>
      <c r="H110" s="120"/>
      <c r="I110" s="120"/>
      <c r="J110" s="120"/>
      <c r="K110" s="120"/>
      <c r="L110" s="120"/>
      <c r="M110" s="120"/>
    </row>
    <row r="111" spans="1:13" ht="14.25" thickBot="1" x14ac:dyDescent="0.25">
      <c r="A111" s="121"/>
      <c r="B111" s="147" t="s">
        <v>199</v>
      </c>
      <c r="C111" s="122"/>
      <c r="D111" s="148" t="s">
        <v>217</v>
      </c>
      <c r="E111" s="280" t="e">
        <f>+#REF!</f>
        <v>#REF!</v>
      </c>
      <c r="F111" s="148"/>
      <c r="G111" s="148"/>
      <c r="H111" s="148"/>
      <c r="I111" s="148"/>
      <c r="J111" s="148"/>
      <c r="K111" s="148"/>
      <c r="L111" s="148"/>
      <c r="M111" s="148"/>
    </row>
    <row r="112" spans="1:13" ht="15" thickBot="1" x14ac:dyDescent="0.25">
      <c r="A112" s="123" t="s">
        <v>186</v>
      </c>
      <c r="B112" s="124"/>
      <c r="C112" s="125"/>
      <c r="D112" s="126" t="s">
        <v>19</v>
      </c>
      <c r="E112" s="281" t="e">
        <f>+#REF!</f>
        <v>#REF!</v>
      </c>
      <c r="F112" s="126"/>
      <c r="G112" s="126"/>
      <c r="H112" s="126"/>
      <c r="I112" s="126"/>
      <c r="J112" s="126"/>
      <c r="K112" s="126"/>
      <c r="L112" s="126"/>
      <c r="M112" s="126"/>
    </row>
    <row r="113" spans="1:13" ht="15" thickBot="1" x14ac:dyDescent="0.25">
      <c r="A113" s="108" t="s">
        <v>187</v>
      </c>
      <c r="B113" s="127"/>
      <c r="C113" s="128"/>
      <c r="D113" s="129" t="s">
        <v>20</v>
      </c>
      <c r="E113" s="282" t="e">
        <f>+#REF!</f>
        <v>#REF!</v>
      </c>
      <c r="F113" s="129"/>
      <c r="G113" s="129"/>
      <c r="H113" s="129"/>
      <c r="I113" s="129"/>
      <c r="J113" s="129"/>
      <c r="K113" s="129"/>
      <c r="L113" s="129"/>
      <c r="M113" s="129"/>
    </row>
    <row r="114" spans="1:13" ht="15" thickBot="1" x14ac:dyDescent="0.25">
      <c r="A114" s="123" t="s">
        <v>188</v>
      </c>
      <c r="B114" s="124"/>
      <c r="C114" s="125"/>
      <c r="D114" s="126" t="s">
        <v>40</v>
      </c>
      <c r="E114" s="281" t="e">
        <f>+#REF!</f>
        <v>#REF!</v>
      </c>
      <c r="F114" s="126"/>
      <c r="G114" s="126"/>
      <c r="H114" s="126"/>
      <c r="I114" s="126"/>
      <c r="J114" s="126"/>
      <c r="K114" s="126"/>
      <c r="L114" s="126"/>
      <c r="M114" s="126"/>
    </row>
    <row r="115" spans="1:13" ht="15" thickBot="1" x14ac:dyDescent="0.25">
      <c r="A115" s="108" t="s">
        <v>189</v>
      </c>
      <c r="B115" s="127"/>
      <c r="C115" s="128"/>
      <c r="D115" s="129" t="s">
        <v>241</v>
      </c>
      <c r="E115" s="282" t="e">
        <f>+#REF!</f>
        <v>#REF!</v>
      </c>
      <c r="F115" s="129"/>
      <c r="G115" s="129"/>
      <c r="H115" s="129"/>
      <c r="I115" s="129"/>
      <c r="J115" s="129"/>
      <c r="K115" s="129"/>
      <c r="L115" s="129"/>
      <c r="M115" s="129"/>
    </row>
    <row r="116" spans="1:13" ht="15" thickBot="1" x14ac:dyDescent="0.25">
      <c r="A116" s="123" t="s">
        <v>190</v>
      </c>
      <c r="B116" s="127"/>
      <c r="C116" s="128"/>
      <c r="D116" s="129" t="s">
        <v>214</v>
      </c>
      <c r="E116" s="282" t="e">
        <f>+#REF!</f>
        <v>#REF!</v>
      </c>
      <c r="F116" s="129"/>
      <c r="G116" s="129"/>
      <c r="H116" s="129"/>
      <c r="I116" s="129"/>
      <c r="J116" s="129"/>
      <c r="K116" s="129"/>
      <c r="L116" s="129"/>
      <c r="M116" s="129"/>
    </row>
    <row r="117" spans="1:13" ht="15" thickBot="1" x14ac:dyDescent="0.25">
      <c r="A117" s="108" t="s">
        <v>242</v>
      </c>
      <c r="B117" s="124"/>
      <c r="C117" s="125"/>
      <c r="D117" s="130" t="s">
        <v>191</v>
      </c>
      <c r="E117" s="283" t="e">
        <f>+#REF!</f>
        <v>#REF!</v>
      </c>
      <c r="F117" s="130"/>
      <c r="G117" s="130"/>
      <c r="H117" s="130"/>
      <c r="I117" s="130"/>
      <c r="J117" s="130"/>
      <c r="K117" s="130"/>
      <c r="L117" s="130"/>
      <c r="M117" s="130"/>
    </row>
    <row r="118" spans="1:13" ht="16.5" thickBot="1" x14ac:dyDescent="0.25">
      <c r="A118" s="131">
        <v>39999</v>
      </c>
      <c r="B118" s="128"/>
      <c r="C118" s="109"/>
      <c r="D118" s="132" t="s">
        <v>37</v>
      </c>
      <c r="E118" s="283" t="e">
        <f>+#REF!</f>
        <v>#REF!</v>
      </c>
      <c r="F118" s="130"/>
      <c r="G118" s="130"/>
      <c r="H118" s="130"/>
      <c r="I118" s="130"/>
      <c r="J118" s="130"/>
      <c r="K118" s="130"/>
      <c r="L118" s="130"/>
      <c r="M118" s="130"/>
    </row>
    <row r="119" spans="1:13" s="3" customFormat="1" ht="16.5" thickBot="1" x14ac:dyDescent="0.25">
      <c r="A119" s="178" t="s">
        <v>252</v>
      </c>
      <c r="B119" s="115"/>
      <c r="C119" s="109"/>
      <c r="D119" s="132" t="s">
        <v>251</v>
      </c>
      <c r="E119" s="243" t="e">
        <f>+#REF!</f>
        <v>#REF!</v>
      </c>
      <c r="F119" s="23"/>
      <c r="G119" s="23"/>
      <c r="H119" s="23"/>
      <c r="I119" s="22"/>
      <c r="J119" s="23"/>
      <c r="K119" s="23"/>
      <c r="L119" s="23"/>
      <c r="M119" s="22"/>
    </row>
    <row r="120" spans="1:13" ht="16.5" thickBot="1" x14ac:dyDescent="0.25">
      <c r="A120" s="54">
        <v>49999</v>
      </c>
      <c r="B120" s="54"/>
      <c r="C120" s="133"/>
      <c r="D120" s="134" t="s">
        <v>38</v>
      </c>
      <c r="E120" s="284" t="e">
        <f>+#REF!</f>
        <v>#REF!</v>
      </c>
      <c r="F120" s="134"/>
      <c r="G120" s="134"/>
      <c r="H120" s="134"/>
      <c r="I120" s="134"/>
      <c r="J120" s="134"/>
      <c r="K120" s="134"/>
      <c r="L120" s="134"/>
      <c r="M120" s="134"/>
    </row>
  </sheetData>
  <mergeCells count="17">
    <mergeCell ref="M7:M8"/>
    <mergeCell ref="D1:L1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view="pageBreakPreview" zoomScale="60" zoomScaleNormal="75" workbookViewId="0">
      <selection activeCell="D84" sqref="D84"/>
    </sheetView>
  </sheetViews>
  <sheetFormatPr defaultColWidth="8.85546875" defaultRowHeight="12.75" x14ac:dyDescent="0.2"/>
  <cols>
    <col min="1" max="1" width="8.28515625" style="200" bestFit="1" customWidth="1"/>
    <col min="2" max="2" width="56.42578125" style="200" bestFit="1" customWidth="1"/>
    <col min="3" max="3" width="13.42578125" style="200" customWidth="1"/>
    <col min="4" max="4" width="9.140625" style="200"/>
    <col min="5" max="5" width="41.7109375" style="200" customWidth="1"/>
    <col min="6" max="6" width="13.28515625" style="200" customWidth="1"/>
    <col min="7" max="7" width="9.140625" style="200"/>
    <col min="8" max="8" width="39.28515625" style="200" customWidth="1"/>
    <col min="9" max="9" width="8.140625" style="200" customWidth="1"/>
    <col min="10" max="256" width="9.140625" style="200"/>
    <col min="257" max="257" width="4.42578125" style="200" customWidth="1"/>
    <col min="258" max="258" width="82" style="200" customWidth="1"/>
    <col min="259" max="259" width="19.140625" style="200" customWidth="1"/>
    <col min="260" max="512" width="9.140625" style="200"/>
    <col min="513" max="513" width="4.42578125" style="200" customWidth="1"/>
    <col min="514" max="514" width="82" style="200" customWidth="1"/>
    <col min="515" max="515" width="19.140625" style="200" customWidth="1"/>
    <col min="516" max="768" width="9.140625" style="200"/>
    <col min="769" max="769" width="4.42578125" style="200" customWidth="1"/>
    <col min="770" max="770" width="82" style="200" customWidth="1"/>
    <col min="771" max="771" width="19.140625" style="200" customWidth="1"/>
    <col min="772" max="1024" width="9.140625" style="200"/>
    <col min="1025" max="1025" width="4.42578125" style="200" customWidth="1"/>
    <col min="1026" max="1026" width="82" style="200" customWidth="1"/>
    <col min="1027" max="1027" width="19.140625" style="200" customWidth="1"/>
    <col min="1028" max="1280" width="9.140625" style="200"/>
    <col min="1281" max="1281" width="4.42578125" style="200" customWidth="1"/>
    <col min="1282" max="1282" width="82" style="200" customWidth="1"/>
    <col min="1283" max="1283" width="19.140625" style="200" customWidth="1"/>
    <col min="1284" max="1536" width="9.140625" style="200"/>
    <col min="1537" max="1537" width="4.42578125" style="200" customWidth="1"/>
    <col min="1538" max="1538" width="82" style="200" customWidth="1"/>
    <col min="1539" max="1539" width="19.140625" style="200" customWidth="1"/>
    <col min="1540" max="1792" width="9.140625" style="200"/>
    <col min="1793" max="1793" width="4.42578125" style="200" customWidth="1"/>
    <col min="1794" max="1794" width="82" style="200" customWidth="1"/>
    <col min="1795" max="1795" width="19.140625" style="200" customWidth="1"/>
    <col min="1796" max="2048" width="9.140625" style="200"/>
    <col min="2049" max="2049" width="4.42578125" style="200" customWidth="1"/>
    <col min="2050" max="2050" width="82" style="200" customWidth="1"/>
    <col min="2051" max="2051" width="19.140625" style="200" customWidth="1"/>
    <col min="2052" max="2304" width="9.140625" style="200"/>
    <col min="2305" max="2305" width="4.42578125" style="200" customWidth="1"/>
    <col min="2306" max="2306" width="82" style="200" customWidth="1"/>
    <col min="2307" max="2307" width="19.140625" style="200" customWidth="1"/>
    <col min="2308" max="2560" width="9.140625" style="200"/>
    <col min="2561" max="2561" width="4.42578125" style="200" customWidth="1"/>
    <col min="2562" max="2562" width="82" style="200" customWidth="1"/>
    <col min="2563" max="2563" width="19.140625" style="200" customWidth="1"/>
    <col min="2564" max="2816" width="9.140625" style="200"/>
    <col min="2817" max="2817" width="4.42578125" style="200" customWidth="1"/>
    <col min="2818" max="2818" width="82" style="200" customWidth="1"/>
    <col min="2819" max="2819" width="19.140625" style="200" customWidth="1"/>
    <col min="2820" max="3072" width="9.140625" style="200"/>
    <col min="3073" max="3073" width="4.42578125" style="200" customWidth="1"/>
    <col min="3074" max="3074" width="82" style="200" customWidth="1"/>
    <col min="3075" max="3075" width="19.140625" style="200" customWidth="1"/>
    <col min="3076" max="3328" width="9.140625" style="200"/>
    <col min="3329" max="3329" width="4.42578125" style="200" customWidth="1"/>
    <col min="3330" max="3330" width="82" style="200" customWidth="1"/>
    <col min="3331" max="3331" width="19.140625" style="200" customWidth="1"/>
    <col min="3332" max="3584" width="9.140625" style="200"/>
    <col min="3585" max="3585" width="4.42578125" style="200" customWidth="1"/>
    <col min="3586" max="3586" width="82" style="200" customWidth="1"/>
    <col min="3587" max="3587" width="19.140625" style="200" customWidth="1"/>
    <col min="3588" max="3840" width="9.140625" style="200"/>
    <col min="3841" max="3841" width="4.42578125" style="200" customWidth="1"/>
    <col min="3842" max="3842" width="82" style="200" customWidth="1"/>
    <col min="3843" max="3843" width="19.140625" style="200" customWidth="1"/>
    <col min="3844" max="4096" width="9.140625" style="200"/>
    <col min="4097" max="4097" width="4.42578125" style="200" customWidth="1"/>
    <col min="4098" max="4098" width="82" style="200" customWidth="1"/>
    <col min="4099" max="4099" width="19.140625" style="200" customWidth="1"/>
    <col min="4100" max="4352" width="9.140625" style="200"/>
    <col min="4353" max="4353" width="4.42578125" style="200" customWidth="1"/>
    <col min="4354" max="4354" width="82" style="200" customWidth="1"/>
    <col min="4355" max="4355" width="19.140625" style="200" customWidth="1"/>
    <col min="4356" max="4608" width="9.140625" style="200"/>
    <col min="4609" max="4609" width="4.42578125" style="200" customWidth="1"/>
    <col min="4610" max="4610" width="82" style="200" customWidth="1"/>
    <col min="4611" max="4611" width="19.140625" style="200" customWidth="1"/>
    <col min="4612" max="4864" width="9.140625" style="200"/>
    <col min="4865" max="4865" width="4.42578125" style="200" customWidth="1"/>
    <col min="4866" max="4866" width="82" style="200" customWidth="1"/>
    <col min="4867" max="4867" width="19.140625" style="200" customWidth="1"/>
    <col min="4868" max="5120" width="9.140625" style="200"/>
    <col min="5121" max="5121" width="4.42578125" style="200" customWidth="1"/>
    <col min="5122" max="5122" width="82" style="200" customWidth="1"/>
    <col min="5123" max="5123" width="19.140625" style="200" customWidth="1"/>
    <col min="5124" max="5376" width="9.140625" style="200"/>
    <col min="5377" max="5377" width="4.42578125" style="200" customWidth="1"/>
    <col min="5378" max="5378" width="82" style="200" customWidth="1"/>
    <col min="5379" max="5379" width="19.140625" style="200" customWidth="1"/>
    <col min="5380" max="5632" width="9.140625" style="200"/>
    <col min="5633" max="5633" width="4.42578125" style="200" customWidth="1"/>
    <col min="5634" max="5634" width="82" style="200" customWidth="1"/>
    <col min="5635" max="5635" width="19.140625" style="200" customWidth="1"/>
    <col min="5636" max="5888" width="9.140625" style="200"/>
    <col min="5889" max="5889" width="4.42578125" style="200" customWidth="1"/>
    <col min="5890" max="5890" width="82" style="200" customWidth="1"/>
    <col min="5891" max="5891" width="19.140625" style="200" customWidth="1"/>
    <col min="5892" max="6144" width="9.140625" style="200"/>
    <col min="6145" max="6145" width="4.42578125" style="200" customWidth="1"/>
    <col min="6146" max="6146" width="82" style="200" customWidth="1"/>
    <col min="6147" max="6147" width="19.140625" style="200" customWidth="1"/>
    <col min="6148" max="6400" width="9.140625" style="200"/>
    <col min="6401" max="6401" width="4.42578125" style="200" customWidth="1"/>
    <col min="6402" max="6402" width="82" style="200" customWidth="1"/>
    <col min="6403" max="6403" width="19.140625" style="200" customWidth="1"/>
    <col min="6404" max="6656" width="9.140625" style="200"/>
    <col min="6657" max="6657" width="4.42578125" style="200" customWidth="1"/>
    <col min="6658" max="6658" width="82" style="200" customWidth="1"/>
    <col min="6659" max="6659" width="19.140625" style="200" customWidth="1"/>
    <col min="6660" max="6912" width="9.140625" style="200"/>
    <col min="6913" max="6913" width="4.42578125" style="200" customWidth="1"/>
    <col min="6914" max="6914" width="82" style="200" customWidth="1"/>
    <col min="6915" max="6915" width="19.140625" style="200" customWidth="1"/>
    <col min="6916" max="7168" width="9.140625" style="200"/>
    <col min="7169" max="7169" width="4.42578125" style="200" customWidth="1"/>
    <col min="7170" max="7170" width="82" style="200" customWidth="1"/>
    <col min="7171" max="7171" width="19.140625" style="200" customWidth="1"/>
    <col min="7172" max="7424" width="9.140625" style="200"/>
    <col min="7425" max="7425" width="4.42578125" style="200" customWidth="1"/>
    <col min="7426" max="7426" width="82" style="200" customWidth="1"/>
    <col min="7427" max="7427" width="19.140625" style="200" customWidth="1"/>
    <col min="7428" max="7680" width="9.140625" style="200"/>
    <col min="7681" max="7681" width="4.42578125" style="200" customWidth="1"/>
    <col min="7682" max="7682" width="82" style="200" customWidth="1"/>
    <col min="7683" max="7683" width="19.140625" style="200" customWidth="1"/>
    <col min="7684" max="7936" width="9.140625" style="200"/>
    <col min="7937" max="7937" width="4.42578125" style="200" customWidth="1"/>
    <col min="7938" max="7938" width="82" style="200" customWidth="1"/>
    <col min="7939" max="7939" width="19.140625" style="200" customWidth="1"/>
    <col min="7940" max="8192" width="9.140625" style="200"/>
    <col min="8193" max="8193" width="4.42578125" style="200" customWidth="1"/>
    <col min="8194" max="8194" width="82" style="200" customWidth="1"/>
    <col min="8195" max="8195" width="19.140625" style="200" customWidth="1"/>
    <col min="8196" max="8448" width="9.140625" style="200"/>
    <col min="8449" max="8449" width="4.42578125" style="200" customWidth="1"/>
    <col min="8450" max="8450" width="82" style="200" customWidth="1"/>
    <col min="8451" max="8451" width="19.140625" style="200" customWidth="1"/>
    <col min="8452" max="8704" width="9.140625" style="200"/>
    <col min="8705" max="8705" width="4.42578125" style="200" customWidth="1"/>
    <col min="8706" max="8706" width="82" style="200" customWidth="1"/>
    <col min="8707" max="8707" width="19.140625" style="200" customWidth="1"/>
    <col min="8708" max="8960" width="9.140625" style="200"/>
    <col min="8961" max="8961" width="4.42578125" style="200" customWidth="1"/>
    <col min="8962" max="8962" width="82" style="200" customWidth="1"/>
    <col min="8963" max="8963" width="19.140625" style="200" customWidth="1"/>
    <col min="8964" max="9216" width="9.140625" style="200"/>
    <col min="9217" max="9217" width="4.42578125" style="200" customWidth="1"/>
    <col min="9218" max="9218" width="82" style="200" customWidth="1"/>
    <col min="9219" max="9219" width="19.140625" style="200" customWidth="1"/>
    <col min="9220" max="9472" width="9.140625" style="200"/>
    <col min="9473" max="9473" width="4.42578125" style="200" customWidth="1"/>
    <col min="9474" max="9474" width="82" style="200" customWidth="1"/>
    <col min="9475" max="9475" width="19.140625" style="200" customWidth="1"/>
    <col min="9476" max="9728" width="9.140625" style="200"/>
    <col min="9729" max="9729" width="4.42578125" style="200" customWidth="1"/>
    <col min="9730" max="9730" width="82" style="200" customWidth="1"/>
    <col min="9731" max="9731" width="19.140625" style="200" customWidth="1"/>
    <col min="9732" max="9984" width="9.140625" style="200"/>
    <col min="9985" max="9985" width="4.42578125" style="200" customWidth="1"/>
    <col min="9986" max="9986" width="82" style="200" customWidth="1"/>
    <col min="9987" max="9987" width="19.140625" style="200" customWidth="1"/>
    <col min="9988" max="10240" width="9.140625" style="200"/>
    <col min="10241" max="10241" width="4.42578125" style="200" customWidth="1"/>
    <col min="10242" max="10242" width="82" style="200" customWidth="1"/>
    <col min="10243" max="10243" width="19.140625" style="200" customWidth="1"/>
    <col min="10244" max="10496" width="9.140625" style="200"/>
    <col min="10497" max="10497" width="4.42578125" style="200" customWidth="1"/>
    <col min="10498" max="10498" width="82" style="200" customWidth="1"/>
    <col min="10499" max="10499" width="19.140625" style="200" customWidth="1"/>
    <col min="10500" max="10752" width="9.140625" style="200"/>
    <col min="10753" max="10753" width="4.42578125" style="200" customWidth="1"/>
    <col min="10754" max="10754" width="82" style="200" customWidth="1"/>
    <col min="10755" max="10755" width="19.140625" style="200" customWidth="1"/>
    <col min="10756" max="11008" width="9.140625" style="200"/>
    <col min="11009" max="11009" width="4.42578125" style="200" customWidth="1"/>
    <col min="11010" max="11010" width="82" style="200" customWidth="1"/>
    <col min="11011" max="11011" width="19.140625" style="200" customWidth="1"/>
    <col min="11012" max="11264" width="9.140625" style="200"/>
    <col min="11265" max="11265" width="4.42578125" style="200" customWidth="1"/>
    <col min="11266" max="11266" width="82" style="200" customWidth="1"/>
    <col min="11267" max="11267" width="19.140625" style="200" customWidth="1"/>
    <col min="11268" max="11520" width="9.140625" style="200"/>
    <col min="11521" max="11521" width="4.42578125" style="200" customWidth="1"/>
    <col min="11522" max="11522" width="82" style="200" customWidth="1"/>
    <col min="11523" max="11523" width="19.140625" style="200" customWidth="1"/>
    <col min="11524" max="11776" width="9.140625" style="200"/>
    <col min="11777" max="11777" width="4.42578125" style="200" customWidth="1"/>
    <col min="11778" max="11778" width="82" style="200" customWidth="1"/>
    <col min="11779" max="11779" width="19.140625" style="200" customWidth="1"/>
    <col min="11780" max="12032" width="9.140625" style="200"/>
    <col min="12033" max="12033" width="4.42578125" style="200" customWidth="1"/>
    <col min="12034" max="12034" width="82" style="200" customWidth="1"/>
    <col min="12035" max="12035" width="19.140625" style="200" customWidth="1"/>
    <col min="12036" max="12288" width="9.140625" style="200"/>
    <col min="12289" max="12289" width="4.42578125" style="200" customWidth="1"/>
    <col min="12290" max="12290" width="82" style="200" customWidth="1"/>
    <col min="12291" max="12291" width="19.140625" style="200" customWidth="1"/>
    <col min="12292" max="12544" width="9.140625" style="200"/>
    <col min="12545" max="12545" width="4.42578125" style="200" customWidth="1"/>
    <col min="12546" max="12546" width="82" style="200" customWidth="1"/>
    <col min="12547" max="12547" width="19.140625" style="200" customWidth="1"/>
    <col min="12548" max="12800" width="9.140625" style="200"/>
    <col min="12801" max="12801" width="4.42578125" style="200" customWidth="1"/>
    <col min="12802" max="12802" width="82" style="200" customWidth="1"/>
    <col min="12803" max="12803" width="19.140625" style="200" customWidth="1"/>
    <col min="12804" max="13056" width="9.140625" style="200"/>
    <col min="13057" max="13057" width="4.42578125" style="200" customWidth="1"/>
    <col min="13058" max="13058" width="82" style="200" customWidth="1"/>
    <col min="13059" max="13059" width="19.140625" style="200" customWidth="1"/>
    <col min="13060" max="13312" width="9.140625" style="200"/>
    <col min="13313" max="13313" width="4.42578125" style="200" customWidth="1"/>
    <col min="13314" max="13314" width="82" style="200" customWidth="1"/>
    <col min="13315" max="13315" width="19.140625" style="200" customWidth="1"/>
    <col min="13316" max="13568" width="9.140625" style="200"/>
    <col min="13569" max="13569" width="4.42578125" style="200" customWidth="1"/>
    <col min="13570" max="13570" width="82" style="200" customWidth="1"/>
    <col min="13571" max="13571" width="19.140625" style="200" customWidth="1"/>
    <col min="13572" max="13824" width="9.140625" style="200"/>
    <col min="13825" max="13825" width="4.42578125" style="200" customWidth="1"/>
    <col min="13826" max="13826" width="82" style="200" customWidth="1"/>
    <col min="13827" max="13827" width="19.140625" style="200" customWidth="1"/>
    <col min="13828" max="14080" width="9.140625" style="200"/>
    <col min="14081" max="14081" width="4.42578125" style="200" customWidth="1"/>
    <col min="14082" max="14082" width="82" style="200" customWidth="1"/>
    <col min="14083" max="14083" width="19.140625" style="200" customWidth="1"/>
    <col min="14084" max="14336" width="9.140625" style="200"/>
    <col min="14337" max="14337" width="4.42578125" style="200" customWidth="1"/>
    <col min="14338" max="14338" width="82" style="200" customWidth="1"/>
    <col min="14339" max="14339" width="19.140625" style="200" customWidth="1"/>
    <col min="14340" max="14592" width="9.140625" style="200"/>
    <col min="14593" max="14593" width="4.42578125" style="200" customWidth="1"/>
    <col min="14594" max="14594" width="82" style="200" customWidth="1"/>
    <col min="14595" max="14595" width="19.140625" style="200" customWidth="1"/>
    <col min="14596" max="14848" width="9.140625" style="200"/>
    <col min="14849" max="14849" width="4.42578125" style="200" customWidth="1"/>
    <col min="14850" max="14850" width="82" style="200" customWidth="1"/>
    <col min="14851" max="14851" width="19.140625" style="200" customWidth="1"/>
    <col min="14852" max="15104" width="9.140625" style="200"/>
    <col min="15105" max="15105" width="4.42578125" style="200" customWidth="1"/>
    <col min="15106" max="15106" width="82" style="200" customWidth="1"/>
    <col min="15107" max="15107" width="19.140625" style="200" customWidth="1"/>
    <col min="15108" max="15360" width="9.140625" style="200"/>
    <col min="15361" max="15361" width="4.42578125" style="200" customWidth="1"/>
    <col min="15362" max="15362" width="82" style="200" customWidth="1"/>
    <col min="15363" max="15363" width="19.140625" style="200" customWidth="1"/>
    <col min="15364" max="15616" width="9.140625" style="200"/>
    <col min="15617" max="15617" width="4.42578125" style="200" customWidth="1"/>
    <col min="15618" max="15618" width="82" style="200" customWidth="1"/>
    <col min="15619" max="15619" width="19.140625" style="200" customWidth="1"/>
    <col min="15620" max="15872" width="9.140625" style="200"/>
    <col min="15873" max="15873" width="4.42578125" style="200" customWidth="1"/>
    <col min="15874" max="15874" width="82" style="200" customWidth="1"/>
    <col min="15875" max="15875" width="19.140625" style="200" customWidth="1"/>
    <col min="15876" max="16128" width="9.140625" style="200"/>
    <col min="16129" max="16129" width="4.42578125" style="200" customWidth="1"/>
    <col min="16130" max="16130" width="82" style="200" customWidth="1"/>
    <col min="16131" max="16131" width="19.140625" style="200" customWidth="1"/>
    <col min="16132" max="16383" width="9.140625" style="200"/>
    <col min="16384" max="16384" width="9.140625" style="200" customWidth="1"/>
  </cols>
  <sheetData>
    <row r="1" spans="1:9" s="194" customFormat="1" ht="13.5" thickBot="1" x14ac:dyDescent="0.25">
      <c r="A1" s="193" t="s">
        <v>243</v>
      </c>
    </row>
    <row r="2" spans="1:9" s="195" customFormat="1" ht="41.25" customHeight="1" thickBot="1" x14ac:dyDescent="0.25">
      <c r="A2" s="417" t="s">
        <v>250</v>
      </c>
      <c r="B2" s="418"/>
      <c r="C2" s="418"/>
      <c r="D2" s="418"/>
      <c r="E2" s="418"/>
      <c r="F2" s="418"/>
      <c r="G2" s="418"/>
      <c r="H2" s="418"/>
      <c r="I2" s="419"/>
    </row>
    <row r="3" spans="1:9" s="194" customFormat="1" ht="28.5" customHeight="1" thickBot="1" x14ac:dyDescent="0.25">
      <c r="B3" s="196"/>
      <c r="C3" s="196"/>
    </row>
    <row r="4" spans="1:9" s="198" customFormat="1" ht="64.5" customHeight="1" thickBot="1" x14ac:dyDescent="0.25">
      <c r="A4" s="420">
        <v>19999</v>
      </c>
      <c r="B4" s="422" t="s">
        <v>229</v>
      </c>
      <c r="C4" s="197" t="s">
        <v>244</v>
      </c>
      <c r="D4" s="420">
        <v>29999</v>
      </c>
      <c r="E4" s="422" t="s">
        <v>35</v>
      </c>
      <c r="F4" s="197" t="s">
        <v>244</v>
      </c>
      <c r="G4" s="420">
        <v>39999</v>
      </c>
      <c r="H4" s="422" t="s">
        <v>37</v>
      </c>
      <c r="I4" s="197" t="s">
        <v>244</v>
      </c>
    </row>
    <row r="5" spans="1:9" s="194" customFormat="1" ht="12.75" customHeight="1" thickBot="1" x14ac:dyDescent="0.25">
      <c r="A5" s="421"/>
      <c r="B5" s="423"/>
      <c r="C5" s="199">
        <f>'Allegato 3.a'!K27</f>
        <v>0</v>
      </c>
      <c r="D5" s="421"/>
      <c r="E5" s="423"/>
      <c r="F5" s="199">
        <f>'Allegato 3.a'!K99</f>
        <v>0</v>
      </c>
      <c r="G5" s="421"/>
      <c r="H5" s="423"/>
      <c r="I5" s="199">
        <f>'Allegato 3.a'!K118</f>
        <v>0</v>
      </c>
    </row>
    <row r="6" spans="1:9" ht="12.75" customHeight="1" x14ac:dyDescent="0.2">
      <c r="B6" s="201"/>
      <c r="C6" s="201"/>
      <c r="E6" s="201"/>
      <c r="F6" s="201"/>
      <c r="H6" s="201"/>
      <c r="I6" s="201"/>
    </row>
    <row r="7" spans="1:9" ht="12.75" customHeight="1" x14ac:dyDescent="0.2">
      <c r="B7" s="201"/>
      <c r="C7" s="201"/>
      <c r="E7" s="201"/>
      <c r="F7" s="201"/>
      <c r="H7" s="201"/>
      <c r="I7" s="201"/>
    </row>
    <row r="8" spans="1:9" ht="12.75" customHeight="1" x14ac:dyDescent="0.2">
      <c r="B8" s="201"/>
      <c r="C8" s="201"/>
      <c r="E8" s="201"/>
      <c r="F8" s="201"/>
      <c r="H8" s="201"/>
      <c r="I8" s="201"/>
    </row>
    <row r="9" spans="1:9" ht="12.75" customHeight="1" x14ac:dyDescent="0.2">
      <c r="B9" s="201"/>
      <c r="C9" s="201"/>
      <c r="E9" s="201"/>
      <c r="F9" s="201"/>
      <c r="H9" s="201"/>
      <c r="I9" s="201"/>
    </row>
    <row r="10" spans="1:9" x14ac:dyDescent="0.2">
      <c r="B10" s="201"/>
      <c r="C10" s="201"/>
      <c r="E10" s="201"/>
      <c r="F10" s="201"/>
      <c r="H10" s="201"/>
      <c r="I10" s="201"/>
    </row>
    <row r="11" spans="1:9" ht="12.75" customHeight="1" x14ac:dyDescent="0.2">
      <c r="B11" s="201"/>
      <c r="C11" s="201"/>
      <c r="E11" s="201"/>
      <c r="F11" s="201"/>
      <c r="H11" s="201"/>
      <c r="I11" s="201"/>
    </row>
    <row r="12" spans="1:9" ht="12.75" customHeight="1" x14ac:dyDescent="0.2">
      <c r="B12" s="202"/>
      <c r="C12" s="201"/>
      <c r="E12" s="202"/>
      <c r="F12" s="201"/>
      <c r="H12" s="202"/>
      <c r="I12" s="201"/>
    </row>
    <row r="13" spans="1:9" ht="12.75" customHeight="1" x14ac:dyDescent="0.2">
      <c r="B13" s="201"/>
      <c r="C13" s="201"/>
      <c r="E13" s="201"/>
      <c r="F13" s="201"/>
      <c r="H13" s="201"/>
      <c r="I13" s="201"/>
    </row>
    <row r="14" spans="1:9" ht="12.75" customHeight="1" x14ac:dyDescent="0.2">
      <c r="B14" s="201"/>
      <c r="C14" s="201"/>
      <c r="E14" s="201"/>
      <c r="F14" s="201"/>
      <c r="H14" s="201"/>
      <c r="I14" s="201"/>
    </row>
    <row r="15" spans="1:9" ht="12.75" customHeight="1" x14ac:dyDescent="0.2">
      <c r="B15" s="201"/>
      <c r="C15" s="201"/>
      <c r="E15" s="201"/>
      <c r="F15" s="201"/>
      <c r="H15" s="201"/>
      <c r="I15" s="201"/>
    </row>
    <row r="16" spans="1:9" ht="12.75" customHeight="1" x14ac:dyDescent="0.2">
      <c r="B16" s="201"/>
      <c r="C16" s="201"/>
      <c r="E16" s="201"/>
      <c r="F16" s="201"/>
      <c r="H16" s="201"/>
      <c r="I16" s="201"/>
    </row>
    <row r="17" spans="1:9" ht="12.75" customHeight="1" x14ac:dyDescent="0.2">
      <c r="B17" s="201"/>
      <c r="C17" s="201"/>
      <c r="E17" s="201"/>
      <c r="F17" s="201"/>
      <c r="H17" s="201"/>
      <c r="I17" s="201"/>
    </row>
    <row r="18" spans="1:9" ht="12.75" customHeight="1" x14ac:dyDescent="0.2">
      <c r="B18" s="201"/>
      <c r="C18" s="201"/>
      <c r="E18" s="201"/>
      <c r="F18" s="201"/>
      <c r="H18" s="201"/>
      <c r="I18" s="201"/>
    </row>
    <row r="19" spans="1:9" ht="12.75" customHeight="1" x14ac:dyDescent="0.2">
      <c r="B19" s="201"/>
      <c r="C19" s="201"/>
      <c r="E19" s="201"/>
      <c r="F19" s="201"/>
      <c r="H19" s="201"/>
      <c r="I19" s="201"/>
    </row>
    <row r="20" spans="1:9" ht="12.75" customHeight="1" x14ac:dyDescent="0.2">
      <c r="C20" s="201"/>
      <c r="F20" s="201"/>
      <c r="I20" s="201"/>
    </row>
    <row r="21" spans="1:9" ht="14.25" customHeight="1" x14ac:dyDescent="0.2">
      <c r="A21" s="203"/>
      <c r="B21" s="204"/>
      <c r="C21" s="201"/>
      <c r="D21" s="203"/>
      <c r="E21" s="204"/>
      <c r="F21" s="201"/>
      <c r="G21" s="203"/>
      <c r="H21" s="204"/>
      <c r="I21" s="201"/>
    </row>
    <row r="22" spans="1:9" ht="12.75" customHeight="1" x14ac:dyDescent="0.2">
      <c r="B22" s="204"/>
      <c r="C22" s="201"/>
      <c r="E22" s="204"/>
      <c r="F22" s="201"/>
      <c r="H22" s="204"/>
      <c r="I22" s="201"/>
    </row>
    <row r="23" spans="1:9" ht="12.75" customHeight="1" x14ac:dyDescent="0.2">
      <c r="B23" s="204"/>
      <c r="C23" s="201"/>
      <c r="E23" s="204"/>
      <c r="F23" s="201"/>
      <c r="H23" s="204"/>
      <c r="I23" s="201"/>
    </row>
    <row r="24" spans="1:9" ht="15" customHeight="1" x14ac:dyDescent="0.2">
      <c r="B24" s="201"/>
      <c r="C24" s="201"/>
      <c r="E24" s="201"/>
      <c r="F24" s="201"/>
      <c r="H24" s="201"/>
      <c r="I24" s="201"/>
    </row>
    <row r="25" spans="1:9" ht="16.5" customHeight="1" x14ac:dyDescent="0.2">
      <c r="B25" s="204"/>
      <c r="C25" s="201"/>
      <c r="E25" s="204"/>
      <c r="F25" s="201"/>
      <c r="H25" s="204"/>
      <c r="I25" s="201"/>
    </row>
    <row r="26" spans="1:9" ht="12.75" customHeight="1" x14ac:dyDescent="0.2">
      <c r="B26" s="204"/>
      <c r="C26" s="201"/>
      <c r="E26" s="204"/>
      <c r="F26" s="201"/>
      <c r="H26" s="204"/>
      <c r="I26" s="201"/>
    </row>
    <row r="27" spans="1:9" ht="12.75" customHeight="1" x14ac:dyDescent="0.2">
      <c r="B27" s="204"/>
      <c r="C27" s="201"/>
      <c r="E27" s="204"/>
      <c r="F27" s="201"/>
      <c r="H27" s="204"/>
      <c r="I27" s="201"/>
    </row>
    <row r="28" spans="1:9" ht="12.75" customHeight="1" x14ac:dyDescent="0.2">
      <c r="B28" s="201"/>
      <c r="C28" s="201"/>
      <c r="E28" s="201"/>
      <c r="F28" s="201"/>
      <c r="H28" s="201"/>
      <c r="I28" s="201"/>
    </row>
    <row r="29" spans="1:9" ht="12.75" customHeight="1" x14ac:dyDescent="0.2">
      <c r="B29" s="201"/>
      <c r="C29" s="201"/>
      <c r="E29" s="201"/>
      <c r="F29" s="201"/>
      <c r="H29" s="201"/>
      <c r="I29" s="201"/>
    </row>
    <row r="30" spans="1:9" ht="12.75" customHeight="1" x14ac:dyDescent="0.2">
      <c r="B30" s="201"/>
      <c r="C30" s="201"/>
      <c r="E30" s="201"/>
      <c r="F30" s="201"/>
      <c r="H30" s="201"/>
      <c r="I30" s="201"/>
    </row>
    <row r="31" spans="1:9" ht="12.75" customHeight="1" x14ac:dyDescent="0.2">
      <c r="B31" s="201"/>
      <c r="C31" s="201"/>
      <c r="E31" s="201"/>
      <c r="F31" s="201"/>
      <c r="H31" s="201"/>
      <c r="I31" s="201"/>
    </row>
    <row r="32" spans="1:9" ht="12.75" customHeight="1" x14ac:dyDescent="0.2">
      <c r="B32" s="201"/>
      <c r="C32" s="201"/>
      <c r="E32" s="201"/>
      <c r="F32" s="201"/>
      <c r="H32" s="201"/>
      <c r="I32" s="201"/>
    </row>
    <row r="33" spans="2:9" ht="12.75" customHeight="1" x14ac:dyDescent="0.2">
      <c r="B33" s="201"/>
      <c r="C33" s="201"/>
      <c r="E33" s="201"/>
      <c r="F33" s="201"/>
      <c r="H33" s="201"/>
      <c r="I33" s="201"/>
    </row>
    <row r="34" spans="2:9" ht="12.75" customHeight="1" x14ac:dyDescent="0.2">
      <c r="B34" s="201"/>
      <c r="C34" s="201"/>
      <c r="E34" s="201"/>
      <c r="F34" s="201"/>
      <c r="H34" s="201"/>
      <c r="I34" s="201"/>
    </row>
    <row r="35" spans="2:9" ht="12.75" customHeight="1" x14ac:dyDescent="0.2">
      <c r="B35" s="201"/>
      <c r="C35" s="201"/>
      <c r="E35" s="201"/>
      <c r="F35" s="201"/>
      <c r="H35" s="201"/>
      <c r="I35" s="201"/>
    </row>
    <row r="36" spans="2:9" ht="12.75" customHeight="1" x14ac:dyDescent="0.2">
      <c r="B36" s="201"/>
      <c r="C36" s="201"/>
      <c r="E36" s="201"/>
      <c r="F36" s="201"/>
      <c r="H36" s="201"/>
      <c r="I36" s="201"/>
    </row>
    <row r="37" spans="2:9" ht="12.75" customHeight="1" x14ac:dyDescent="0.2">
      <c r="B37" s="201"/>
      <c r="C37" s="201"/>
      <c r="E37" s="201"/>
      <c r="F37" s="201"/>
      <c r="H37" s="201"/>
      <c r="I37" s="201"/>
    </row>
    <row r="38" spans="2:9" ht="12.75" customHeight="1" x14ac:dyDescent="0.2">
      <c r="B38" s="201"/>
      <c r="C38" s="201"/>
      <c r="E38" s="201"/>
      <c r="F38" s="201"/>
      <c r="H38" s="201"/>
      <c r="I38" s="201"/>
    </row>
    <row r="39" spans="2:9" ht="12.75" customHeight="1" x14ac:dyDescent="0.2">
      <c r="B39" s="201"/>
      <c r="C39" s="201"/>
      <c r="E39" s="201"/>
      <c r="F39" s="201"/>
      <c r="H39" s="201"/>
      <c r="I39" s="201"/>
    </row>
    <row r="40" spans="2:9" ht="12.75" customHeight="1" x14ac:dyDescent="0.2">
      <c r="B40" s="201"/>
      <c r="C40" s="201"/>
      <c r="E40" s="201"/>
      <c r="F40" s="201"/>
      <c r="H40" s="201"/>
      <c r="I40" s="201"/>
    </row>
    <row r="41" spans="2:9" ht="12.75" customHeight="1" x14ac:dyDescent="0.2">
      <c r="B41" s="201"/>
      <c r="C41" s="201"/>
      <c r="E41" s="201"/>
      <c r="F41" s="201"/>
      <c r="H41" s="201"/>
      <c r="I41" s="201"/>
    </row>
    <row r="42" spans="2:9" ht="12.75" customHeight="1" x14ac:dyDescent="0.2">
      <c r="B42" s="201"/>
      <c r="C42" s="201"/>
      <c r="E42" s="201"/>
      <c r="F42" s="201"/>
      <c r="H42" s="201"/>
      <c r="I42" s="201"/>
    </row>
    <row r="43" spans="2:9" ht="12.75" customHeight="1" x14ac:dyDescent="0.2">
      <c r="B43" s="201"/>
      <c r="C43" s="201"/>
      <c r="E43" s="201"/>
      <c r="F43" s="201"/>
      <c r="H43" s="201"/>
      <c r="I43" s="201"/>
    </row>
    <row r="44" spans="2:9" ht="12.75" customHeight="1" x14ac:dyDescent="0.2">
      <c r="B44" s="201"/>
      <c r="C44" s="201"/>
      <c r="E44" s="201"/>
      <c r="F44" s="201"/>
      <c r="H44" s="201"/>
      <c r="I44" s="201"/>
    </row>
    <row r="45" spans="2:9" ht="12.75" customHeight="1" x14ac:dyDescent="0.2">
      <c r="B45" s="201"/>
      <c r="C45" s="201"/>
      <c r="E45" s="201"/>
      <c r="F45" s="201"/>
      <c r="H45" s="201"/>
      <c r="I45" s="201"/>
    </row>
    <row r="46" spans="2:9" ht="12.75" customHeight="1" x14ac:dyDescent="0.2">
      <c r="B46" s="201"/>
      <c r="C46" s="201"/>
      <c r="E46" s="201"/>
      <c r="F46" s="201"/>
      <c r="H46" s="201"/>
      <c r="I46" s="201"/>
    </row>
    <row r="47" spans="2:9" ht="12.75" customHeight="1" x14ac:dyDescent="0.2">
      <c r="B47" s="201"/>
      <c r="C47" s="201"/>
      <c r="E47" s="201"/>
      <c r="F47" s="201"/>
      <c r="H47" s="201"/>
      <c r="I47" s="201"/>
    </row>
    <row r="48" spans="2:9" x14ac:dyDescent="0.2">
      <c r="B48" s="205"/>
      <c r="C48" s="201"/>
      <c r="E48" s="205"/>
      <c r="F48" s="201"/>
      <c r="H48" s="205"/>
      <c r="I48" s="201"/>
    </row>
    <row r="49" spans="2:9" x14ac:dyDescent="0.2">
      <c r="B49" s="196"/>
      <c r="C49" s="196"/>
      <c r="E49" s="196"/>
      <c r="F49" s="196"/>
      <c r="H49" s="196"/>
      <c r="I49" s="196"/>
    </row>
  </sheetData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LA 2023</vt:lpstr>
      <vt:lpstr>Modello LA 2022</vt:lpstr>
      <vt:lpstr>Allegato 3.a</vt:lpstr>
      <vt:lpstr>Allegato 3.b</vt:lpstr>
      <vt:lpstr>'Allegato 3.a'!Area_stampa</vt:lpstr>
      <vt:lpstr>'Allegato 3.b'!Area_stampa</vt:lpstr>
      <vt:lpstr>'Modello LA 2022'!Area_stampa</vt:lpstr>
      <vt:lpstr>'Modello LA 2023'!Area_stampa</vt:lpstr>
      <vt:lpstr>'Allegato 3.a'!Titoli_stampa</vt:lpstr>
      <vt:lpstr>'Modello LA 2022'!Titoli_stampa</vt:lpstr>
      <vt:lpstr>'Modello LA 2023'!Titoli_stampa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Riosa</dc:creator>
  <cp:lastModifiedBy>Elisa Riosa</cp:lastModifiedBy>
  <cp:lastPrinted>2022-05-19T11:44:41Z</cp:lastPrinted>
  <dcterms:created xsi:type="dcterms:W3CDTF">2003-09-29T10:34:29Z</dcterms:created>
  <dcterms:modified xsi:type="dcterms:W3CDTF">2024-07-29T14:38:29Z</dcterms:modified>
</cp:coreProperties>
</file>