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zione Amministrativa\Gef\EGAS 05_2016\BILANCIO\BILANCIO 2020\PREVENTIVO 2020\preventivo 2020 definitivo\rettifica preventivo 2020\"/>
    </mc:Choice>
  </mc:AlternateContent>
  <bookViews>
    <workbookView xWindow="0" yWindow="0" windowWidth="20730" windowHeight="11760" tabRatio="776" activeTab="4"/>
  </bookViews>
  <sheets>
    <sheet name="Schema CE" sheetId="1" r:id="rId1"/>
    <sheet name="CE Min" sheetId="4" r:id="rId2"/>
    <sheet name="Alimentazione CE Ricavi" sheetId="2" r:id="rId3"/>
    <sheet name="Alimentazione CE Costi" sheetId="3" r:id="rId4"/>
    <sheet name="Tab.Costi Infragruppo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" localSheetId="4">#REF!</definedName>
    <definedName name="_">#REF!</definedName>
    <definedName name="_________________">#N/A</definedName>
    <definedName name="______________________bo1">#N/A</definedName>
    <definedName name="______________________db1">#N/A</definedName>
    <definedName name="____________________bo1">#N/A</definedName>
    <definedName name="____________________db1">#N/A</definedName>
    <definedName name="__________________bo1">#N/A</definedName>
    <definedName name="__________________db1">#N/A</definedName>
    <definedName name="_________________bo1">#N/A</definedName>
    <definedName name="_________________db1">#N/A</definedName>
    <definedName name="_______________bo1">#N/A</definedName>
    <definedName name="_______________db1">#N/A</definedName>
    <definedName name="_____________bo1">#N/A</definedName>
    <definedName name="_____________db1">#N/A</definedName>
    <definedName name="___________bo1">#N/A</definedName>
    <definedName name="___________db1">#N/A</definedName>
    <definedName name="__________bo1">#N/A</definedName>
    <definedName name="__________bo2">'[1]Alim S.P.'!#REF!</definedName>
    <definedName name="__________bo3">'[1]Alim S.P.'!#REF!</definedName>
    <definedName name="__________db1">#N/A</definedName>
    <definedName name="_________bo1">#N/A</definedName>
    <definedName name="_________bo2">'[1]Alim S.P.'!#REF!</definedName>
    <definedName name="_________bo3">'[1]Alim S.P.'!#REF!</definedName>
    <definedName name="_________db1">#N/A</definedName>
    <definedName name="________bo1">#N/A</definedName>
    <definedName name="________bo2">'[1]Alim S.P.'!#REF!</definedName>
    <definedName name="________bo3">'[1]Alim S.P.'!#REF!</definedName>
    <definedName name="________db1">#N/A</definedName>
    <definedName name="________db2">#REF!</definedName>
    <definedName name="_______bo1">'[2]Alim S.P.'!#REF!</definedName>
    <definedName name="_______bo2">'[1]Alim S.P.'!#REF!</definedName>
    <definedName name="_______bo3">'[1]Alim S.P.'!#REF!</definedName>
    <definedName name="_______db1">'[3]Alim S.P.'!#REF!</definedName>
    <definedName name="_______db2">#REF!</definedName>
    <definedName name="______bo1">#N/A</definedName>
    <definedName name="______bo2">'[4]Alim S.P.'!#REF!</definedName>
    <definedName name="______bo3">'[4]Alim S.P.'!#REF!</definedName>
    <definedName name="______db1">#N/A</definedName>
    <definedName name="______db2">#REF!</definedName>
    <definedName name="_____bo1">'[5]Alim S.P.'!#REF!</definedName>
    <definedName name="_____bo2">'[5]Alim S.P.'!#REF!</definedName>
    <definedName name="_____bo3">'[5]Alim S.P.'!#REF!</definedName>
    <definedName name="_____db1">'[6]Alim S.P.'!#REF!</definedName>
    <definedName name="_____db2">#REF!</definedName>
    <definedName name="____bo1">'[5]Alim S.P.'!#REF!</definedName>
    <definedName name="____bo2">'[5]Alim S.P.'!#REF!</definedName>
    <definedName name="____bo3">'[5]Alim S.P.'!#REF!</definedName>
    <definedName name="____db1">'[6]Alim S.P.'!#REF!</definedName>
    <definedName name="____db2">#REF!</definedName>
    <definedName name="___bo1" localSheetId="4">'[5]Alim S.P.'!#REF!</definedName>
    <definedName name="___bo1">'[7]Alim S.P.'!#REF!</definedName>
    <definedName name="___bo2">'[4]Alim S.P.'!#REF!</definedName>
    <definedName name="___bo3">'[4]Alim S.P.'!#REF!</definedName>
    <definedName name="___db1" localSheetId="4">'[6]Alim S.P.'!#REF!</definedName>
    <definedName name="___db1">'[8]Alim S.P.'!#REF!</definedName>
    <definedName name="___db2">#REF!</definedName>
    <definedName name="__bo1" localSheetId="4">'[7]Alim S.P.'!#REF!</definedName>
    <definedName name="__bo1">'[7]Alim S.P.'!#REF!</definedName>
    <definedName name="__bo2" localSheetId="4">'[4]Alim S.P.'!#REF!</definedName>
    <definedName name="__bo2">'[1]Alim S.P.'!#REF!</definedName>
    <definedName name="__bo3" localSheetId="4">'[4]Alim S.P.'!#REF!</definedName>
    <definedName name="__bo3">'[1]Alim S.P.'!#REF!</definedName>
    <definedName name="__db1" localSheetId="4">'[8]Alim S.P.'!#REF!</definedName>
    <definedName name="__db1">'[8]Alim S.P.'!#REF!</definedName>
    <definedName name="__db2" localSheetId="4">#REF!</definedName>
    <definedName name="__db2">#REF!</definedName>
    <definedName name="__xlnm.Database">#N/A</definedName>
    <definedName name="__xlnm.Database_1">#N/A</definedName>
    <definedName name="__xlnm.Print_Area_1">"#REF!"</definedName>
    <definedName name="_013_12_31">"#REF!"</definedName>
    <definedName name="_ass5">"#REF!"</definedName>
    <definedName name="_bo1" localSheetId="4">'[9]Alim S.P.'!#REF!</definedName>
    <definedName name="_bo1">'[9]Alim S.P.'!#REF!</definedName>
    <definedName name="_bo1_1">#N/A</definedName>
    <definedName name="_bo2" localSheetId="4">'[10]Alim S.P.'!#REF!</definedName>
    <definedName name="_bo2">'[10]Alim S.P.'!#REF!</definedName>
    <definedName name="_bo3" localSheetId="4">'[10]Alim S.P.'!#REF!</definedName>
    <definedName name="_bo3">'[10]Alim S.P.'!#REF!</definedName>
    <definedName name="_db1" localSheetId="4">'[11]Alim S.P.'!#REF!</definedName>
    <definedName name="_db1">'[11]Alim S.P.'!#REF!</definedName>
    <definedName name="_db1_1">#N/A</definedName>
    <definedName name="_db2" localSheetId="4">#REF!</definedName>
    <definedName name="_db2">#REF!</definedName>
    <definedName name="_xlnm._FilterDatabase" localSheetId="1" hidden="1">'CE Min'!$M$1:$M$656</definedName>
    <definedName name="a" localSheetId="4">'[12]Alim C.E.'!$D$29:$D$34</definedName>
    <definedName name="a">'[12]Alim C.E.'!$D$29:$D$34</definedName>
    <definedName name="A__Totale_interventi_edili_impiantistici" localSheetId="4">#REF!</definedName>
    <definedName name="A__Totale_interventi_edili_impiantistici">#REF!</definedName>
    <definedName name="ales" localSheetId="4">#REF!</definedName>
    <definedName name="ales">#REF!</definedName>
    <definedName name="alex" localSheetId="4">#REF!</definedName>
    <definedName name="alex">#REF!</definedName>
    <definedName name="ALIMCE" localSheetId="4">#REF!</definedName>
    <definedName name="ALIMCE">#REF!</definedName>
    <definedName name="and.liquidità" localSheetId="4">'[13]Alim S.P.'!#REF!</definedName>
    <definedName name="and.liquidità">'[13]Alim S.P.'!#REF!</definedName>
    <definedName name="and.liquidità_1">#N/A</definedName>
    <definedName name="and_liquidità">#N/A</definedName>
    <definedName name="AOPN">#REF!</definedName>
    <definedName name="AOUD">#REF!</definedName>
    <definedName name="_xlnm.Print_Area" localSheetId="1">'CE Min'!$A$25:$E$589</definedName>
    <definedName name="_xlnm.Print_Area" localSheetId="4">#REF!</definedName>
    <definedName name="_xlnm.Print_Area">#REF!</definedName>
    <definedName name="AS3S">#REF!</definedName>
    <definedName name="AS4S">#REF!</definedName>
    <definedName name="AS5S">#REF!</definedName>
    <definedName name="AS6S">#REF!</definedName>
    <definedName name="ASCOT">[14]Codifiche!$V$2:$V$15</definedName>
    <definedName name="b" localSheetId="4">'[12]Alim C.E.'!$D$29:$D$34</definedName>
    <definedName name="b">'[12]Alim C.E.'!$D$29:$D$34</definedName>
    <definedName name="B__Totale_acquisto_di_beni_mobili_e_tecnologie" localSheetId="4">#REF!</definedName>
    <definedName name="B__Totale_acquisto_di_beni_mobili_e_tecnologie">#REF!</definedName>
    <definedName name="basedati" localSheetId="4">#REF!</definedName>
    <definedName name="basedati">#REF!</definedName>
    <definedName name="batab" localSheetId="4">#REF!</definedName>
    <definedName name="batab">#REF!</definedName>
    <definedName name="batab1" localSheetId="4">'[15]Alimentazione CE01'!$E$30:$E$35</definedName>
    <definedName name="batab1">'[15]Alimentazione CE01'!$E$30:$E$35</definedName>
    <definedName name="batab2" localSheetId="4">'[15]Alimentazione CE01'!$E$30:$E$35</definedName>
    <definedName name="batab2">'[15]Alimentazione CE01'!$E$30:$E$35</definedName>
    <definedName name="batac" localSheetId="4">#REF!</definedName>
    <definedName name="batac">#REF!</definedName>
    <definedName name="bo" localSheetId="4">'[7]Alim S.P.'!#REF!</definedName>
    <definedName name="bo">'[7]Alim S.P.'!#REF!</definedName>
    <definedName name="boic" localSheetId="4">'[7]Alim S.P.'!#REF!</definedName>
    <definedName name="boic">'[7]Alim S.P.'!#REF!</definedName>
    <definedName name="boic_1">#N/A</definedName>
    <definedName name="CATEGORIA">[14]Codifiche!$G$2:$G$15</definedName>
    <definedName name="cc">#N/A</definedName>
    <definedName name="ce_tot_regionale" localSheetId="4">#REF!</definedName>
    <definedName name="ce_tot_regionale">#REF!</definedName>
    <definedName name="ciao" localSheetId="4">[16]Alimentazione!$E$29:$E$34</definedName>
    <definedName name="ciao">[16]Alimentazione!$E$29:$E$34</definedName>
    <definedName name="cons" localSheetId="4">#REF!</definedName>
    <definedName name="cons">#REF!</definedName>
    <definedName name="Consolidatorettificato">'[17]BILANCIO DEL SSR'!$A$1:$F$77,'[17]BILANCIO DEL SSR'!$G$77,'[17]BILANCIO DEL SSR'!$G$1:$G$77</definedName>
    <definedName name="cont" localSheetId="4">#REF!</definedName>
    <definedName name="cont">#REF!</definedName>
    <definedName name="cont_1">"#REF!"</definedName>
    <definedName name="cont1" localSheetId="4">[18]Alimentazione!$E$29:$E$34</definedName>
    <definedName name="cont1">[18]Alimentazione!$E$29:$E$34</definedName>
    <definedName name="CONTRATTO">[14]Codifiche!$C$2:$C$15</definedName>
    <definedName name="contrb.2" localSheetId="4">#REF!</definedName>
    <definedName name="contrb.2">#REF!</definedName>
    <definedName name="contrb.2_1">"#REF!"</definedName>
    <definedName name="contrb_2">"#REF!"</definedName>
    <definedName name="contributi" localSheetId="4">#REF!</definedName>
    <definedName name="contributi">#REF!</definedName>
    <definedName name="costi" localSheetId="4">#REF!</definedName>
    <definedName name="costi">#REF!</definedName>
    <definedName name="Counter">COUNTA(INDEX("[21]!valdata",,MATCH("'[22]2010'!xfd1",[19]Lists!$A$1:$IV$1,0)))</definedName>
    <definedName name="Counter2">COUNTA(INDEX("[21]!valdata2",,MATCH("'[23]2010'!xfd1",[20]profili!$A$1:$IV$1,0)))</definedName>
    <definedName name="CRO">#REF!</definedName>
    <definedName name="d" localSheetId="4">#REF!</definedName>
    <definedName name="d">#REF!</definedName>
    <definedName name="data">#N/A</definedName>
    <definedName name="data2" localSheetId="4">'[21]Alim C.E.'!$D$28:$D$33</definedName>
    <definedName name="data2">'[21]Alim C.E.'!$D$28:$D$33</definedName>
    <definedName name="_xlnm.Database" localSheetId="4">#REF!</definedName>
    <definedName name="_xlnm.Database">#REF!</definedName>
    <definedName name="DATABASE1" localSheetId="4">#REF!</definedName>
    <definedName name="DATABASE1">#REF!</definedName>
    <definedName name="DATABASE1_1">"#REF!"</definedName>
    <definedName name="database2" localSheetId="4">'[7]Alim S.P.'!#REF!</definedName>
    <definedName name="database2">'[7]Alim S.P.'!#REF!</definedName>
    <definedName name="database2_1">"#REF!"</definedName>
    <definedName name="database3" localSheetId="4">'[22]Alim S.P.'!#REF!</definedName>
    <definedName name="database3">'[22]Alim S.P.'!#REF!</definedName>
    <definedName name="DBASS">#REF!</definedName>
    <definedName name="delta_ril_a0" localSheetId="4">#REF!</definedName>
    <definedName name="delta_ril_a0">#REF!</definedName>
    <definedName name="delta_ril_b0" localSheetId="4">#REF!</definedName>
    <definedName name="delta_ril_b0">#REF!</definedName>
    <definedName name="delta_ril_c0" localSheetId="4">#REF!</definedName>
    <definedName name="delta_ril_c0">#REF!</definedName>
    <definedName name="delta_ril_d0" localSheetId="4">#REF!</definedName>
    <definedName name="delta_ril_d0">#REF!</definedName>
    <definedName name="delta_ril_e0" localSheetId="4">#REF!</definedName>
    <definedName name="delta_ril_e0">#REF!</definedName>
    <definedName name="DISCIPLINA__MEDICI">[14]Codifiche!$H$2:$H$125</definedName>
    <definedName name="DSC">#REF!</definedName>
    <definedName name="e" localSheetId="4">#REF!</definedName>
    <definedName name="e">#REF!</definedName>
    <definedName name="ESITIXASS">#REF!</definedName>
    <definedName name="Excel_BuiltIn_Database">#N/A</definedName>
    <definedName name="Excel_BuiltIn_Print_Area">"#REF!"</definedName>
    <definedName name="exreg" localSheetId="4">#REF!</definedName>
    <definedName name="exreg">#REF!</definedName>
    <definedName name="fatto">[23]Alimentazione!$E$29:$E$34</definedName>
    <definedName name="FF" localSheetId="4">'[24]Alim C.E.'!$D$29:$D$34</definedName>
    <definedName name="FF">'[24]Alim C.E.'!$D$29:$D$34</definedName>
    <definedName name="fuga" localSheetId="4">#REF!</definedName>
    <definedName name="fuga">#REF!</definedName>
    <definedName name="FUGAXASSFVG">#REF!</definedName>
    <definedName name="Giriconto2010">#N/A</definedName>
    <definedName name="HannoASS">1420</definedName>
    <definedName name="HannoASSE">1720</definedName>
    <definedName name="hgf" localSheetId="4">#REF!</definedName>
    <definedName name="hgf">#REF!</definedName>
    <definedName name="IMPXAZ">#REF!</definedName>
    <definedName name="infra" localSheetId="4">#REF!</definedName>
    <definedName name="infra">#REF!</definedName>
    <definedName name="Li">"#REF!"</definedName>
    <definedName name="Lignano">"#REF!"</definedName>
    <definedName name="LIQUIDITA" localSheetId="4">#REF!</definedName>
    <definedName name="LIQUIDITA">#REF!</definedName>
    <definedName name="LIQUIDITA_1">"#REF!"</definedName>
    <definedName name="LK" localSheetId="4">#REF!</definedName>
    <definedName name="LK">#REF!</definedName>
    <definedName name="Manuela">#N/A</definedName>
    <definedName name="MAO" localSheetId="4">[25]Alimentazione!$E$29:$E$34</definedName>
    <definedName name="MAO">[25]Alimentazione!$E$29:$E$34</definedName>
    <definedName name="Master">#N/A</definedName>
    <definedName name="Master2">#N/A</definedName>
    <definedName name="MJ" localSheetId="4">'[7]Alim S.P.'!#REF!</definedName>
    <definedName name="MJ">'[7]Alim S.P.'!#REF!</definedName>
    <definedName name="mmmm">"#REF!"</definedName>
    <definedName name="MN" localSheetId="4">'[7]Alim S.P.'!#REF!</definedName>
    <definedName name="MN">'[7]Alim S.P.'!#REF!</definedName>
    <definedName name="mod_ass_rip" localSheetId="4">#REF!</definedName>
    <definedName name="mod_ass_rip">#REF!</definedName>
    <definedName name="MOTIVO_CESSAZIONE">[14]Codifiche!$P$2:$P$34</definedName>
    <definedName name="MOVIMENTO_IN">[14]Codifiche!$X$2:$X$6</definedName>
    <definedName name="ok" localSheetId="4">'[26]Alim S.P.'!#REF!</definedName>
    <definedName name="ok">'[26]Alim S.P.'!#REF!</definedName>
    <definedName name="ok_1">#N/A</definedName>
    <definedName name="Per_ass5" localSheetId="4">#REF!</definedName>
    <definedName name="Per_ass5">#REF!</definedName>
    <definedName name="perc_ass_a0102" localSheetId="4">#REF!</definedName>
    <definedName name="perc_ass_a0102">#REF!</definedName>
    <definedName name="perc_ass_a0701" localSheetId="4">#REF!</definedName>
    <definedName name="perc_ass_a0701">#REF!</definedName>
    <definedName name="perc_ass_b0011" localSheetId="4">#REF!</definedName>
    <definedName name="perc_ass_b0011">#REF!</definedName>
    <definedName name="perc_ass_b0012" localSheetId="4">#REF!</definedName>
    <definedName name="perc_ass_b0012">#REF!</definedName>
    <definedName name="perc_ass_b0013" localSheetId="4">'[27]B0-Er.Serv.San.-dettaglio'!#REF!</definedName>
    <definedName name="perc_ass_b0013">'[27]B0-Er.Serv.San.-dettaglio'!#REF!</definedName>
    <definedName name="perc_ass_b0014" localSheetId="4">#REF!</definedName>
    <definedName name="perc_ass_b0014">#REF!</definedName>
    <definedName name="perc_ass_b0015" localSheetId="4">#REF!</definedName>
    <definedName name="perc_ass_b0015">#REF!</definedName>
    <definedName name="perc_ass_b0016" localSheetId="4">#REF!</definedName>
    <definedName name="perc_ass_b0016">#REF!</definedName>
    <definedName name="perc_ass_b002" localSheetId="4">#REF!</definedName>
    <definedName name="perc_ass_b002">#REF!</definedName>
    <definedName name="perc_ass_b003" localSheetId="4">#REF!</definedName>
    <definedName name="perc_ass_b003">#REF!</definedName>
    <definedName name="perc_ass_b004" localSheetId="4">#REF!</definedName>
    <definedName name="perc_ass_b004">#REF!</definedName>
    <definedName name="perc_ass_b005" localSheetId="4">#REF!</definedName>
    <definedName name="perc_ass_b005">#REF!</definedName>
    <definedName name="perc_ass_b006" localSheetId="4">#REF!</definedName>
    <definedName name="perc_ass_b006">#REF!</definedName>
    <definedName name="perc_ass_b007" localSheetId="4">#REF!</definedName>
    <definedName name="perc_ass_b007">#REF!</definedName>
    <definedName name="perc_ass_b008" localSheetId="4">#REF!</definedName>
    <definedName name="perc_ass_b008">#REF!</definedName>
    <definedName name="perc_ass_b009" localSheetId="4">#REF!</definedName>
    <definedName name="perc_ass_b009">#REF!</definedName>
    <definedName name="perc_ass_c001" localSheetId="4">#REF!</definedName>
    <definedName name="perc_ass_c001">#REF!</definedName>
    <definedName name="perc_ass_c0012" localSheetId="4">#REF!</definedName>
    <definedName name="perc_ass_c0012">#REF!</definedName>
    <definedName name="perc_ass_c0013" localSheetId="4">#REF!</definedName>
    <definedName name="perc_ass_c0013">#REF!</definedName>
    <definedName name="perc_ass_c002" localSheetId="4">#REF!</definedName>
    <definedName name="perc_ass_c002">#REF!</definedName>
    <definedName name="perc_ass_c003" localSheetId="4">#REF!</definedName>
    <definedName name="perc_ass_c003">#REF!</definedName>
    <definedName name="perc_ass_c004" localSheetId="4">#REF!</definedName>
    <definedName name="perc_ass_c004">#REF!</definedName>
    <definedName name="perc_ass_c005" localSheetId="4">#REF!</definedName>
    <definedName name="perc_ass_c005">#REF!</definedName>
    <definedName name="perc_ass_c007" localSheetId="4">#REF!</definedName>
    <definedName name="perc_ass_c007">#REF!</definedName>
    <definedName name="perc_ass_c008" localSheetId="4">#REF!</definedName>
    <definedName name="perc_ass_c008">#REF!</definedName>
    <definedName name="perc_ass_d0101" localSheetId="4">#REF!</definedName>
    <definedName name="perc_ass_d0101">#REF!</definedName>
    <definedName name="perc_ass_d0102" localSheetId="4">#REF!</definedName>
    <definedName name="perc_ass_d0102">#REF!</definedName>
    <definedName name="perc_ass_D0103" localSheetId="4">#REF!</definedName>
    <definedName name="perc_ass_D0103">#REF!</definedName>
    <definedName name="perc_ass_d0105" localSheetId="4">#REF!</definedName>
    <definedName name="perc_ass_d0105">#REF!</definedName>
    <definedName name="perc_ass_d0201" localSheetId="4">#REF!</definedName>
    <definedName name="perc_ass_d0201">#REF!</definedName>
    <definedName name="perc_ass_e01" localSheetId="4">#REF!</definedName>
    <definedName name="perc_ass_e01">#REF!</definedName>
    <definedName name="perc_ass_e0102" localSheetId="4">#REF!</definedName>
    <definedName name="perc_ass_e0102">#REF!</definedName>
    <definedName name="perc_ass_e0103" localSheetId="4">#REF!</definedName>
    <definedName name="perc_ass_e0103">#REF!</definedName>
    <definedName name="perc_ass_e04" localSheetId="4">#REF!</definedName>
    <definedName name="perc_ass_e04">#REF!</definedName>
    <definedName name="perc_ass_e05" localSheetId="4">#REF!</definedName>
    <definedName name="perc_ass_e05">#REF!</definedName>
    <definedName name="perc_ass_g0201" localSheetId="4">#REF!</definedName>
    <definedName name="perc_ass_g0201">#REF!</definedName>
    <definedName name="perc_man_a0102" localSheetId="4">#REF!</definedName>
    <definedName name="perc_man_a0102">#REF!</definedName>
    <definedName name="perc_man_a0701" localSheetId="4">#REF!</definedName>
    <definedName name="perc_man_a0701">#REF!</definedName>
    <definedName name="perc_man_b0011" localSheetId="4">#REF!</definedName>
    <definedName name="perc_man_b0011">#REF!</definedName>
    <definedName name="perc_man_b0012" localSheetId="4">#REF!</definedName>
    <definedName name="perc_man_b0012">#REF!</definedName>
    <definedName name="perc_man_b0013" localSheetId="4">'[27]B0-Er.Serv.San.-dettaglio'!#REF!</definedName>
    <definedName name="perc_man_b0013">'[27]B0-Er.Serv.San.-dettaglio'!#REF!</definedName>
    <definedName name="perc_man_b0014" localSheetId="4">#REF!</definedName>
    <definedName name="perc_man_b0014">#REF!</definedName>
    <definedName name="perc_man_b0015" localSheetId="4">#REF!</definedName>
    <definedName name="perc_man_b0015">#REF!</definedName>
    <definedName name="perc_man_b0016" localSheetId="4">#REF!</definedName>
    <definedName name="perc_man_b0016">#REF!</definedName>
    <definedName name="perc_man_b002" localSheetId="4">#REF!</definedName>
    <definedName name="perc_man_b002">#REF!</definedName>
    <definedName name="perc_man_b003" localSheetId="4">#REF!</definedName>
    <definedName name="perc_man_b003">#REF!</definedName>
    <definedName name="perc_man_b004" localSheetId="4">#REF!</definedName>
    <definedName name="perc_man_b004">#REF!</definedName>
    <definedName name="perc_man_b005" localSheetId="4">#REF!</definedName>
    <definedName name="perc_man_b005">#REF!</definedName>
    <definedName name="perc_man_b006" localSheetId="4">#REF!</definedName>
    <definedName name="perc_man_b006">#REF!</definedName>
    <definedName name="perc_man_b007" localSheetId="4">#REF!</definedName>
    <definedName name="perc_man_b007">#REF!</definedName>
    <definedName name="perc_man_b008" localSheetId="4">#REF!</definedName>
    <definedName name="perc_man_b008">#REF!</definedName>
    <definedName name="perc_man_b009" localSheetId="4">#REF!</definedName>
    <definedName name="perc_man_b009">#REF!</definedName>
    <definedName name="perc_man_c001" localSheetId="4">#REF!</definedName>
    <definedName name="perc_man_c001">#REF!</definedName>
    <definedName name="perc_man_c0012" localSheetId="4">#REF!</definedName>
    <definedName name="perc_man_c0012">#REF!</definedName>
    <definedName name="perc_man_c0013" localSheetId="4">#REF!</definedName>
    <definedName name="perc_man_c0013">#REF!</definedName>
    <definedName name="perc_man_c002" localSheetId="4">#REF!</definedName>
    <definedName name="perc_man_c002">#REF!</definedName>
    <definedName name="perc_man_c003" localSheetId="4">#REF!</definedName>
    <definedName name="perc_man_c003">#REF!</definedName>
    <definedName name="perc_man_c004" localSheetId="4">#REF!</definedName>
    <definedName name="perc_man_c004">#REF!</definedName>
    <definedName name="perc_man_c005" localSheetId="4">#REF!</definedName>
    <definedName name="perc_man_c005">#REF!</definedName>
    <definedName name="perc_man_c007" localSheetId="4">#REF!</definedName>
    <definedName name="perc_man_c007">#REF!</definedName>
    <definedName name="perc_man_c008" localSheetId="4">#REF!</definedName>
    <definedName name="perc_man_c008">#REF!</definedName>
    <definedName name="perc_man_d0101" localSheetId="4">#REF!</definedName>
    <definedName name="perc_man_d0101">#REF!</definedName>
    <definedName name="perc_man_d0102" localSheetId="4">#REF!</definedName>
    <definedName name="perc_man_d0102">#REF!</definedName>
    <definedName name="perc_man_d0103" localSheetId="4">#REF!</definedName>
    <definedName name="perc_man_d0103">#REF!</definedName>
    <definedName name="perc_man_d0103m" localSheetId="4">#REF!</definedName>
    <definedName name="perc_man_d0103m">#REF!</definedName>
    <definedName name="perc_man_d0105" localSheetId="4">#REF!</definedName>
    <definedName name="perc_man_d0105">#REF!</definedName>
    <definedName name="perc_man_d0201" localSheetId="4">#REF!</definedName>
    <definedName name="perc_man_d0201">#REF!</definedName>
    <definedName name="perc_man_e01" localSheetId="4">#REF!</definedName>
    <definedName name="perc_man_e01">#REF!</definedName>
    <definedName name="perc_man_e0102" localSheetId="4">#REF!</definedName>
    <definedName name="perc_man_e0102">#REF!</definedName>
    <definedName name="perc_man_e0103" localSheetId="4">#REF!</definedName>
    <definedName name="perc_man_e0103">#REF!</definedName>
    <definedName name="perc_man_e04" localSheetId="4">#REF!</definedName>
    <definedName name="perc_man_e04">#REF!</definedName>
    <definedName name="perc_man_e05" localSheetId="4">#REF!</definedName>
    <definedName name="perc_man_e05">#REF!</definedName>
    <definedName name="perc_man_e202" localSheetId="4">'[28]E0-Sist.Governo-Cond.SISR-2004'!#REF!</definedName>
    <definedName name="perc_man_e202">'[28]E0-Sist.Governo-Cond.SISR-2004'!#REF!</definedName>
    <definedName name="perc_man_g0201" localSheetId="4">#REF!</definedName>
    <definedName name="perc_man_g0201">#REF!</definedName>
    <definedName name="perc_pass" localSheetId="4">#REF!</definedName>
    <definedName name="perc_pass">#REF!</definedName>
    <definedName name="Pers_aopn" localSheetId="4">#REF!</definedName>
    <definedName name="Pers_aopn">#REF!</definedName>
    <definedName name="Pers_aots" localSheetId="4">#REF!</definedName>
    <definedName name="Pers_aots">#REF!</definedName>
    <definedName name="Pers_aoud" localSheetId="4">#REF!</definedName>
    <definedName name="Pers_aoud">#REF!</definedName>
    <definedName name="Pers_ars" localSheetId="4">#REF!</definedName>
    <definedName name="Pers_ars">#REF!</definedName>
    <definedName name="Pers_ass1" localSheetId="4">#REF!</definedName>
    <definedName name="Pers_ass1">#REF!</definedName>
    <definedName name="Pers_ass2" localSheetId="4">#REF!</definedName>
    <definedName name="Pers_ass2">#REF!</definedName>
    <definedName name="Pers_ass4" localSheetId="4">#REF!</definedName>
    <definedName name="Pers_ass4">#REF!</definedName>
    <definedName name="Pers_ass6" localSheetId="4">#REF!</definedName>
    <definedName name="Pers_ass6">#REF!</definedName>
    <definedName name="Pers_burlo" localSheetId="4">#REF!</definedName>
    <definedName name="Pers_burlo">#REF!</definedName>
    <definedName name="Pers_cro" localSheetId="4">#REF!</definedName>
    <definedName name="Pers_cro">#REF!</definedName>
    <definedName name="Pers_policl" localSheetId="4">#REF!</definedName>
    <definedName name="Pers_policl">#REF!</definedName>
    <definedName name="Pesr_ass3" localSheetId="4">#REF!</definedName>
    <definedName name="Pesr_ass3">#REF!</definedName>
    <definedName name="pippo" localSheetId="4">'[29]Alim S.P.'!#REF!</definedName>
    <definedName name="pippo">'[29]Alim S.P.'!#REF!</definedName>
    <definedName name="pluto">#REF!</definedName>
    <definedName name="precons" localSheetId="4">#REF!</definedName>
    <definedName name="precons">#REF!</definedName>
    <definedName name="prova">'[1]Alim S.P.'!#REF!</definedName>
    <definedName name="QUOTA_40">[14]Codifiche!$Y$2:$Y$11</definedName>
    <definedName name="re" localSheetId="4">#REF!</definedName>
    <definedName name="re">#REF!</definedName>
    <definedName name="re_1">"#REF!"</definedName>
    <definedName name="rewe" localSheetId="4">[30]AOTS!$A:$IV</definedName>
    <definedName name="rewe">[30]AOTS!$A:$IV</definedName>
    <definedName name="Riassunto__Risorse_complessive" localSheetId="4">#REF!</definedName>
    <definedName name="Riassunto__Risorse_complessive">#REF!</definedName>
    <definedName name="ricavi" localSheetId="4">#REF!</definedName>
    <definedName name="ricavi">#REF!</definedName>
    <definedName name="sc_clipper" localSheetId="4">#REF!</definedName>
    <definedName name="sc_clipper">#REF!</definedName>
    <definedName name="sc_d00101" localSheetId="4">#REF!</definedName>
    <definedName name="sc_d00101">#REF!</definedName>
    <definedName name="sc_d00102" localSheetId="4">#REF!</definedName>
    <definedName name="sc_d00102">#REF!</definedName>
    <definedName name="sc_d00103" localSheetId="4">#REF!</definedName>
    <definedName name="sc_d00103">#REF!</definedName>
    <definedName name="sc_d00105" localSheetId="4">#REF!</definedName>
    <definedName name="sc_d00105">#REF!</definedName>
    <definedName name="sc_d00501" localSheetId="4">#REF!</definedName>
    <definedName name="sc_d00501">#REF!</definedName>
    <definedName name="sc_g00201" localSheetId="4">#REF!</definedName>
    <definedName name="sc_g00201">#REF!</definedName>
    <definedName name="selez">"#REF!"</definedName>
    <definedName name="SESSO">[14]Codifiche!$A$2:$A$6</definedName>
    <definedName name="SPSS" localSheetId="4">#REF!</definedName>
    <definedName name="SPSS">#REF!</definedName>
    <definedName name="stampa">[31]AOTS!$A:$IV</definedName>
    <definedName name="STATO">[14]Codifiche!$B$2:$B$15</definedName>
    <definedName name="TEMPO">[14]Codifiche!$R$2:$R$15</definedName>
    <definedName name="Term_agg_ASCOT" localSheetId="4">#REF!</definedName>
    <definedName name="Term_agg_ASCOT">#REF!</definedName>
    <definedName name="_xlnm.Print_Titles" localSheetId="3">'Alimentazione CE Costi'!$1:$2</definedName>
    <definedName name="_xlnm.Print_Titles" localSheetId="2">'Alimentazione CE Ricavi'!$1:$2</definedName>
    <definedName name="_xlnm.Print_Titles" localSheetId="1">'CE Min'!$25:$25</definedName>
    <definedName name="_xlnm.Print_Titles" localSheetId="0">'Schema CE'!$2:$5</definedName>
    <definedName name="Tot_chemio_regione" localSheetId="4">#REF!</definedName>
    <definedName name="Tot_chemio_regione">#REF!</definedName>
    <definedName name="Tot_referti_G2RISregione" localSheetId="4">#REF!</definedName>
    <definedName name="Tot_referti_G2RISregione">#REF!</definedName>
    <definedName name="TOTALE">#REF!</definedName>
    <definedName name="Totale_accessi_regione" localSheetId="4">#REF!</definedName>
    <definedName name="Totale_accessi_regione">#REF!</definedName>
    <definedName name="Totale_acquisti_di_rilievo_aziendale" localSheetId="4">#REF!</definedName>
    <definedName name="Totale_acquisti_di_rilievo_aziendale">#REF!</definedName>
    <definedName name="Totale_acquisti_di_rilievo_regionale" localSheetId="4">#REF!</definedName>
    <definedName name="Totale_acquisti_di_rilievo_regionale">#REF!</definedName>
    <definedName name="Totale_dip_regione" localSheetId="4">#REF!</definedName>
    <definedName name="Totale_dip_regione">#REF!</definedName>
    <definedName name="Totale_esami_regione" localSheetId="4">#REF!</definedName>
    <definedName name="Totale_esami_regione">#REF!</definedName>
    <definedName name="Totale_interventi_di_rilievo_aziendale" localSheetId="4">#REF!</definedName>
    <definedName name="Totale_interventi_di_rilievo_aziendale">#REF!</definedName>
    <definedName name="Totale_interventi_di_rilievo_regionale" localSheetId="4">#REF!</definedName>
    <definedName name="Totale_interventi_di_rilievo_regionale">#REF!</definedName>
    <definedName name="Totale_parametro_riferimento_G2" localSheetId="4">#REF!</definedName>
    <definedName name="Totale_parametro_riferimento_G2">#REF!</definedName>
    <definedName name="Totale_trasf_regione" localSheetId="4">#REF!</definedName>
    <definedName name="Totale_trasf_regione">#REF!</definedName>
    <definedName name="Uselist" localSheetId="4">INDEX("[21]!valdata",1,MATCH("'[22]2010'!xfd1",[19]Lists!$A$1:$IV$1,0)):INDEX("[21]!valdata",Counter,MATCH("'[22]2010'!xfd1",[19]Lists!$A$1:$IV$1,0))</definedName>
    <definedName name="Uselist">INDEX("[21]!valdata",1,MATCH("'[22]2010'!xfd1",[19]Lists!$A$1:$IV$1,0)):INDEX("[21]!valdata",Counter,MATCH("'[22]2010'!xfd1",[19]Lists!$A$1:$IV$1,0))</definedName>
    <definedName name="Uselist2" localSheetId="4">INDEX("[21]!valdata2",1,MATCH("'[23]2010'!xfd1",[20]profili!$A$1:$IV$1,0)):INDEX("[21]!valdata2",Counter2,MATCH("'[23]2010'!xfd1",[20]profili!$A$1:$IV$1,0))</definedName>
    <definedName name="Uselist2">INDEX("[21]!valdata2",1,MATCH("'[23]2010'!xfd1",[20]profili!$A$1:$IV$1,0)):INDEX("[21]!valdata2",Counter2,MATCH("'[23]2010'!xfd1",[20]profili!$A$1:$IV$1,0))</definedName>
    <definedName name="val_nom_term_ce" localSheetId="4">#REF!</definedName>
    <definedName name="val_nom_term_ce">#REF!</definedName>
    <definedName name="Val_nom_terminale" localSheetId="4">#REF!</definedName>
    <definedName name="Val_nom_terminale">#REF!</definedName>
    <definedName name="val_ora_a0102" localSheetId="4">#REF!</definedName>
    <definedName name="val_ora_a0102">#REF!</definedName>
    <definedName name="val_ora_a0202" localSheetId="4">#REF!</definedName>
    <definedName name="val_ora_a0202">#REF!</definedName>
    <definedName name="val_ora_a0701" localSheetId="4">#REF!</definedName>
    <definedName name="val_ora_a0701">#REF!</definedName>
    <definedName name="val_ora_b0011" localSheetId="4">#REF!</definedName>
    <definedName name="val_ora_b0011">#REF!</definedName>
    <definedName name="val_ora_b0012" localSheetId="4">#REF!</definedName>
    <definedName name="val_ora_b0012">#REF!</definedName>
    <definedName name="val_ora_b0013" localSheetId="4">'[27]B0-Er.Serv.San.-dettaglio'!#REF!</definedName>
    <definedName name="val_ora_b0013">'[27]B0-Er.Serv.San.-dettaglio'!#REF!</definedName>
    <definedName name="val_ora_b0014" localSheetId="4">#REF!</definedName>
    <definedName name="val_ora_b0014">#REF!</definedName>
    <definedName name="val_ora_b0015" localSheetId="4">#REF!</definedName>
    <definedName name="val_ora_b0015">#REF!</definedName>
    <definedName name="val_ora_b0016" localSheetId="4">#REF!</definedName>
    <definedName name="val_ora_b0016">#REF!</definedName>
    <definedName name="val_ora_b002" localSheetId="4">#REF!</definedName>
    <definedName name="val_ora_b002">#REF!</definedName>
    <definedName name="val_ora_b003" localSheetId="4">#REF!</definedName>
    <definedName name="val_ora_b003">#REF!</definedName>
    <definedName name="val_ora_b004" localSheetId="4">#REF!</definedName>
    <definedName name="val_ora_b004">#REF!</definedName>
    <definedName name="val_ora_b005" localSheetId="4">#REF!</definedName>
    <definedName name="val_ora_b005">#REF!</definedName>
    <definedName name="val_ora_b006" localSheetId="4">#REF!</definedName>
    <definedName name="val_ora_b006">#REF!</definedName>
    <definedName name="val_ora_b007" localSheetId="4">#REF!</definedName>
    <definedName name="val_ora_b007">#REF!</definedName>
    <definedName name="val_ora_b008" localSheetId="4">#REF!</definedName>
    <definedName name="val_ora_b008">#REF!</definedName>
    <definedName name="val_ora_b009" localSheetId="4">#REF!</definedName>
    <definedName name="val_ora_b009">#REF!</definedName>
    <definedName name="val_ora_c001" localSheetId="4">#REF!</definedName>
    <definedName name="val_ora_c001">#REF!</definedName>
    <definedName name="val_ora_c002" localSheetId="4">#REF!</definedName>
    <definedName name="val_ora_c002">#REF!</definedName>
    <definedName name="val_ora_c003" localSheetId="4">#REF!</definedName>
    <definedName name="val_ora_c003">#REF!</definedName>
    <definedName name="val_ora_c004" localSheetId="4">#REF!</definedName>
    <definedName name="val_ora_c004">#REF!</definedName>
    <definedName name="val_ora_c005" localSheetId="4">#REF!</definedName>
    <definedName name="val_ora_c005">#REF!</definedName>
    <definedName name="val_ora_c007" localSheetId="4">#REF!</definedName>
    <definedName name="val_ora_c007">#REF!</definedName>
    <definedName name="val_ora_c008" localSheetId="4">#REF!</definedName>
    <definedName name="val_ora_c008">#REF!</definedName>
    <definedName name="val_ora_d0101" localSheetId="4">#REF!</definedName>
    <definedName name="val_ora_d0101">#REF!</definedName>
    <definedName name="val_ora_d0102" localSheetId="4">#REF!</definedName>
    <definedName name="val_ora_d0102">#REF!</definedName>
    <definedName name="val_ora_d0103" localSheetId="4">'[27]D0-Scamb.Inform.-Cond.SISR-2004'!$W$31+'[27]D0-Scamb.Inform.-Cond.SISR-2004'!$W$32</definedName>
    <definedName name="val_ora_d0103">'[27]D0-Scamb.Inform.-Cond.SISR-2004'!$W$31+'[27]D0-Scamb.Inform.-Cond.SISR-2004'!$W$32</definedName>
    <definedName name="val_ora_d0105" localSheetId="4">#REF!</definedName>
    <definedName name="val_ora_d0105">#REF!</definedName>
    <definedName name="val_ora_d0201" localSheetId="4">#REF!</definedName>
    <definedName name="val_ora_d0201">#REF!</definedName>
    <definedName name="val_ora_e01" localSheetId="4">#REF!</definedName>
    <definedName name="val_ora_e01">#REF!</definedName>
    <definedName name="val_ora_e0102" localSheetId="4">#REF!</definedName>
    <definedName name="val_ora_e0102">#REF!</definedName>
    <definedName name="val_ora_e0103" localSheetId="4">#REF!</definedName>
    <definedName name="val_ora_e0103">#REF!</definedName>
    <definedName name="val_ora_e04" localSheetId="4">#REF!</definedName>
    <definedName name="val_ora_e04">#REF!</definedName>
    <definedName name="val_ora_e05" localSheetId="4">#REF!</definedName>
    <definedName name="val_ora_e05">#REF!</definedName>
    <definedName name="val_ora_g0201" localSheetId="4">#REF!</definedName>
    <definedName name="val_ora_g0201">#REF!</definedName>
    <definedName name="val_tot_ap_reg" localSheetId="4">#REF!</definedName>
    <definedName name="val_tot_ap_reg">#REF!</definedName>
    <definedName name="val_tot_ap_reg1" localSheetId="4">#REF!</definedName>
    <definedName name="val_tot_ap_reg1">#REF!</definedName>
    <definedName name="val_tot_ca_reg" localSheetId="4">#REF!</definedName>
    <definedName name="val_tot_ca_reg">#REF!</definedName>
    <definedName name="val_tot_car_reg" localSheetId="4">#REF!</definedName>
    <definedName name="val_tot_car_reg">#REF!</definedName>
    <definedName name="val_tot_cep_reg" localSheetId="4">#REF!</definedName>
    <definedName name="val_tot_cep_reg">#REF!</definedName>
    <definedName name="val_tot_cup_reg" localSheetId="4">#REF!</definedName>
    <definedName name="val_tot_cup_reg">#REF!</definedName>
    <definedName name="val_tot_ec_reg" localSheetId="4">#REF!</definedName>
    <definedName name="val_tot_ec_reg">#REF!</definedName>
    <definedName name="val_tot_em_reg" localSheetId="4">#REF!</definedName>
    <definedName name="val_tot_em_reg">#REF!</definedName>
    <definedName name="val_tot_gc_reg" localSheetId="4">#REF!</definedName>
    <definedName name="val_tot_gc_reg">#REF!</definedName>
    <definedName name="val_tot_ge_reg" localSheetId="4">#REF!</definedName>
    <definedName name="val_tot_ge_reg">#REF!</definedName>
    <definedName name="val_tot_ge_term" localSheetId="4">#REF!</definedName>
    <definedName name="val_tot_ge_term">#REF!</definedName>
    <definedName name="val_tot_pa_reg" localSheetId="4">#REF!</definedName>
    <definedName name="val_tot_pa_reg">#REF!</definedName>
    <definedName name="val_tot_pi_reg" localSheetId="4">#REF!</definedName>
    <definedName name="val_tot_pi_reg">#REF!</definedName>
    <definedName name="val_tot_ps_reg" localSheetId="4">#REF!</definedName>
    <definedName name="val_tot_ps_reg">#REF!</definedName>
    <definedName name="val_tot_ps_reg_var" localSheetId="4">#REF!</definedName>
    <definedName name="val_tot_ps_reg_var">#REF!</definedName>
    <definedName name="ValData">#N/A</definedName>
    <definedName name="Valdata2">#N/A</definedName>
    <definedName name="VARIAZIONE">[14]Codifiche!$M$2:$M$18</definedName>
    <definedName name="verifica" localSheetId="4">#REF!</definedName>
    <definedName name="verifica">#REF!</definedName>
    <definedName name="verifica_1">"#REF!"</definedName>
    <definedName name="WWWWW">"#REF!"</definedName>
    <definedName name="x">#REF!</definedName>
    <definedName name="zxxx" localSheetId="4">#REF!</definedName>
    <definedName name="zxxx">#REF!</definedName>
  </definedNames>
  <calcPr calcId="162913"/>
</workbook>
</file>

<file path=xl/calcChain.xml><?xml version="1.0" encoding="utf-8"?>
<calcChain xmlns="http://schemas.openxmlformats.org/spreadsheetml/2006/main">
  <c r="N53" i="7" l="1"/>
  <c r="N35" i="7"/>
  <c r="N52" i="7" l="1"/>
  <c r="N51" i="7"/>
  <c r="N50" i="7"/>
  <c r="N49" i="7"/>
  <c r="N48" i="7"/>
  <c r="N47" i="7"/>
  <c r="N46" i="7"/>
  <c r="N45" i="7"/>
  <c r="N44" i="7"/>
  <c r="N43" i="7"/>
  <c r="N42" i="7"/>
  <c r="N41" i="7"/>
  <c r="N40" i="7"/>
  <c r="N38" i="7"/>
  <c r="N37" i="7"/>
  <c r="N36" i="7"/>
  <c r="N34" i="7"/>
  <c r="N33" i="7"/>
  <c r="L32" i="7"/>
  <c r="L53" i="7" s="1"/>
  <c r="J32" i="7"/>
  <c r="J53" i="7" s="1"/>
  <c r="H32" i="7"/>
  <c r="H53" i="7" s="1"/>
  <c r="F32" i="7"/>
  <c r="D32" i="7"/>
  <c r="D53" i="7" s="1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E30" i="4"/>
  <c r="E31" i="4"/>
  <c r="D31" i="4"/>
  <c r="D30" i="4"/>
  <c r="N32" i="7" l="1"/>
  <c r="F53" i="7"/>
  <c r="E33" i="4"/>
  <c r="E34" i="4"/>
  <c r="E35" i="4"/>
  <c r="E36" i="4"/>
  <c r="E39" i="4"/>
  <c r="E12" i="1" s="1"/>
  <c r="E40" i="4"/>
  <c r="E13" i="1" s="1"/>
  <c r="E41" i="4"/>
  <c r="E14" i="1" s="1"/>
  <c r="E42" i="4"/>
  <c r="E15" i="1" s="1"/>
  <c r="E44" i="4"/>
  <c r="E45" i="4"/>
  <c r="E47" i="4"/>
  <c r="E48" i="4"/>
  <c r="E49" i="4"/>
  <c r="E50" i="4"/>
  <c r="E51" i="4"/>
  <c r="E53" i="4"/>
  <c r="E54" i="4"/>
  <c r="E20" i="1" s="1"/>
  <c r="E55" i="4"/>
  <c r="E21" i="1" s="1"/>
  <c r="E56" i="4"/>
  <c r="E22" i="1" s="1"/>
  <c r="E57" i="4"/>
  <c r="E23" i="1" s="1"/>
  <c r="E59" i="4"/>
  <c r="E60" i="4"/>
  <c r="E62" i="4"/>
  <c r="E63" i="4"/>
  <c r="E64" i="4"/>
  <c r="E65" i="4"/>
  <c r="E66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2" i="4"/>
  <c r="E103" i="4"/>
  <c r="E104" i="4"/>
  <c r="E105" i="4"/>
  <c r="E106" i="4"/>
  <c r="E108" i="4"/>
  <c r="E109" i="4"/>
  <c r="E110" i="4"/>
  <c r="E111" i="4"/>
  <c r="E112" i="4"/>
  <c r="E113" i="4"/>
  <c r="E115" i="4"/>
  <c r="E116" i="4"/>
  <c r="E117" i="4"/>
  <c r="E118" i="4"/>
  <c r="E119" i="4"/>
  <c r="E120" i="4"/>
  <c r="E121" i="4"/>
  <c r="E123" i="4"/>
  <c r="E125" i="4"/>
  <c r="E126" i="4"/>
  <c r="E128" i="4"/>
  <c r="E129" i="4"/>
  <c r="E130" i="4"/>
  <c r="E131" i="4"/>
  <c r="E133" i="4"/>
  <c r="E134" i="4"/>
  <c r="E135" i="4"/>
  <c r="E138" i="4"/>
  <c r="E139" i="4"/>
  <c r="E140" i="4"/>
  <c r="E141" i="4"/>
  <c r="E142" i="4"/>
  <c r="E144" i="4"/>
  <c r="E145" i="4"/>
  <c r="E146" i="4"/>
  <c r="E148" i="4"/>
  <c r="E149" i="4"/>
  <c r="E150" i="4"/>
  <c r="E151" i="4"/>
  <c r="E152" i="4"/>
  <c r="E153" i="4"/>
  <c r="E154" i="4"/>
  <c r="E33" i="1" s="1"/>
  <c r="E156" i="4"/>
  <c r="E157" i="4"/>
  <c r="E158" i="4"/>
  <c r="E164" i="4"/>
  <c r="E165" i="4"/>
  <c r="E166" i="4"/>
  <c r="E168" i="4"/>
  <c r="E169" i="4"/>
  <c r="E170" i="4"/>
  <c r="E172" i="4"/>
  <c r="E173" i="4"/>
  <c r="E174" i="4"/>
  <c r="E176" i="4"/>
  <c r="E177" i="4"/>
  <c r="E178" i="4"/>
  <c r="E179" i="4"/>
  <c r="E180" i="4"/>
  <c r="E181" i="4"/>
  <c r="E182" i="4"/>
  <c r="E183" i="4"/>
  <c r="E185" i="4"/>
  <c r="E187" i="4"/>
  <c r="E188" i="4"/>
  <c r="E189" i="4"/>
  <c r="E190" i="4"/>
  <c r="E191" i="4"/>
  <c r="E192" i="4"/>
  <c r="E194" i="4"/>
  <c r="E195" i="4"/>
  <c r="E196" i="4"/>
  <c r="E197" i="4"/>
  <c r="E198" i="4"/>
  <c r="E199" i="4"/>
  <c r="E200" i="4"/>
  <c r="E205" i="4"/>
  <c r="E206" i="4"/>
  <c r="E207" i="4"/>
  <c r="E208" i="4"/>
  <c r="E209" i="4"/>
  <c r="E210" i="4"/>
  <c r="E212" i="4"/>
  <c r="E213" i="4"/>
  <c r="E214" i="4"/>
  <c r="E216" i="4"/>
  <c r="E217" i="4"/>
  <c r="E218" i="4"/>
  <c r="E219" i="4"/>
  <c r="E220" i="4"/>
  <c r="E221" i="4"/>
  <c r="E222" i="4"/>
  <c r="E224" i="4"/>
  <c r="E225" i="4"/>
  <c r="E226" i="4"/>
  <c r="E227" i="4"/>
  <c r="E228" i="4"/>
  <c r="E229" i="4"/>
  <c r="E230" i="4"/>
  <c r="E231" i="4"/>
  <c r="E232" i="4"/>
  <c r="E233" i="4"/>
  <c r="E235" i="4"/>
  <c r="E236" i="4"/>
  <c r="E237" i="4"/>
  <c r="E238" i="4"/>
  <c r="E239" i="4"/>
  <c r="E241" i="4"/>
  <c r="E242" i="4"/>
  <c r="E243" i="4"/>
  <c r="E244" i="4"/>
  <c r="E246" i="4"/>
  <c r="E247" i="4"/>
  <c r="E248" i="4"/>
  <c r="E249" i="4"/>
  <c r="E251" i="4"/>
  <c r="E252" i="4"/>
  <c r="E253" i="4"/>
  <c r="E255" i="4"/>
  <c r="E256" i="4"/>
  <c r="E257" i="4"/>
  <c r="E258" i="4"/>
  <c r="E259" i="4"/>
  <c r="E261" i="4"/>
  <c r="E262" i="4"/>
  <c r="E263" i="4"/>
  <c r="E264" i="4"/>
  <c r="E265" i="4"/>
  <c r="E267" i="4"/>
  <c r="E268" i="4"/>
  <c r="E269" i="4"/>
  <c r="E270" i="4"/>
  <c r="E271" i="4"/>
  <c r="E272" i="4"/>
  <c r="E274" i="4"/>
  <c r="E275" i="4"/>
  <c r="E276" i="4"/>
  <c r="E277" i="4"/>
  <c r="E278" i="4"/>
  <c r="E280" i="4"/>
  <c r="E281" i="4"/>
  <c r="E282" i="4"/>
  <c r="E283" i="4"/>
  <c r="E286" i="4"/>
  <c r="E287" i="4"/>
  <c r="E288" i="4"/>
  <c r="E289" i="4"/>
  <c r="E290" i="4"/>
  <c r="E291" i="4"/>
  <c r="E292" i="4"/>
  <c r="E294" i="4"/>
  <c r="E295" i="4"/>
  <c r="E296" i="4"/>
  <c r="E297" i="4"/>
  <c r="E298" i="4"/>
  <c r="E299" i="4"/>
  <c r="E300" i="4"/>
  <c r="E302" i="4"/>
  <c r="E303" i="4"/>
  <c r="E304" i="4"/>
  <c r="E305" i="4"/>
  <c r="E306" i="4"/>
  <c r="E307" i="4"/>
  <c r="E308" i="4"/>
  <c r="E310" i="4"/>
  <c r="E311" i="4"/>
  <c r="E313" i="4"/>
  <c r="E314" i="4"/>
  <c r="E315" i="4"/>
  <c r="E316" i="4"/>
  <c r="E317" i="4"/>
  <c r="E318" i="4"/>
  <c r="E320" i="4"/>
  <c r="E321" i="4"/>
  <c r="E322" i="4"/>
  <c r="E324" i="4"/>
  <c r="E325" i="4"/>
  <c r="E326" i="4"/>
  <c r="E327" i="4"/>
  <c r="E328" i="4"/>
  <c r="E329" i="4"/>
  <c r="E330" i="4"/>
  <c r="E331" i="4"/>
  <c r="E58" i="1" s="1"/>
  <c r="E334" i="4"/>
  <c r="E335" i="4"/>
  <c r="E337" i="4"/>
  <c r="E338" i="4"/>
  <c r="E339" i="4"/>
  <c r="E340" i="4"/>
  <c r="E341" i="4"/>
  <c r="E342" i="4"/>
  <c r="E343" i="4"/>
  <c r="E344" i="4"/>
  <c r="E345" i="4"/>
  <c r="E347" i="4"/>
  <c r="E348" i="4"/>
  <c r="E350" i="4"/>
  <c r="E351" i="4"/>
  <c r="E352" i="4"/>
  <c r="E354" i="4"/>
  <c r="E355" i="4"/>
  <c r="E357" i="4"/>
  <c r="E358" i="4"/>
  <c r="E359" i="4"/>
  <c r="E360" i="4"/>
  <c r="E361" i="4"/>
  <c r="E362" i="4"/>
  <c r="E364" i="4"/>
  <c r="E365" i="4"/>
  <c r="E366" i="4"/>
  <c r="E368" i="4"/>
  <c r="E369" i="4"/>
  <c r="E371" i="4"/>
  <c r="E372" i="4"/>
  <c r="E373" i="4"/>
  <c r="E374" i="4"/>
  <c r="E375" i="4"/>
  <c r="E376" i="4"/>
  <c r="E377" i="4"/>
  <c r="E379" i="4"/>
  <c r="E381" i="4"/>
  <c r="E382" i="4"/>
  <c r="E384" i="4"/>
  <c r="E385" i="4"/>
  <c r="E386" i="4"/>
  <c r="E387" i="4"/>
  <c r="E392" i="4"/>
  <c r="E393" i="4"/>
  <c r="E394" i="4"/>
  <c r="E396" i="4"/>
  <c r="E397" i="4"/>
  <c r="E398" i="4"/>
  <c r="E400" i="4"/>
  <c r="E401" i="4"/>
  <c r="E402" i="4"/>
  <c r="E405" i="4"/>
  <c r="E406" i="4"/>
  <c r="E407" i="4"/>
  <c r="E409" i="4"/>
  <c r="E410" i="4"/>
  <c r="E411" i="4"/>
  <c r="E414" i="4"/>
  <c r="E415" i="4"/>
  <c r="E416" i="4"/>
  <c r="E418" i="4"/>
  <c r="E419" i="4"/>
  <c r="E420" i="4"/>
  <c r="E423" i="4"/>
  <c r="E424" i="4"/>
  <c r="E425" i="4"/>
  <c r="E427" i="4"/>
  <c r="E428" i="4"/>
  <c r="E429" i="4"/>
  <c r="E431" i="4"/>
  <c r="E432" i="4"/>
  <c r="E434" i="4"/>
  <c r="E435" i="4"/>
  <c r="E436" i="4"/>
  <c r="E437" i="4"/>
  <c r="E439" i="4"/>
  <c r="E73" i="1" s="1"/>
  <c r="E442" i="4"/>
  <c r="E443" i="4"/>
  <c r="E444" i="4"/>
  <c r="E75" i="1" s="1"/>
  <c r="E446" i="4"/>
  <c r="E447" i="4"/>
  <c r="E450" i="4"/>
  <c r="E451" i="4"/>
  <c r="E452" i="4"/>
  <c r="E453" i="4"/>
  <c r="E454" i="4"/>
  <c r="E455" i="4"/>
  <c r="E456" i="4"/>
  <c r="E457" i="4"/>
  <c r="E459" i="4"/>
  <c r="E460" i="4"/>
  <c r="E461" i="4"/>
  <c r="E462" i="4"/>
  <c r="E463" i="4"/>
  <c r="E464" i="4"/>
  <c r="E467" i="4"/>
  <c r="E468" i="4"/>
  <c r="E469" i="4"/>
  <c r="E470" i="4"/>
  <c r="E471" i="4"/>
  <c r="E472" i="4"/>
  <c r="E473" i="4"/>
  <c r="E474" i="4"/>
  <c r="E82" i="1" s="1"/>
  <c r="E476" i="4"/>
  <c r="E477" i="4"/>
  <c r="E478" i="4"/>
  <c r="E479" i="4"/>
  <c r="E480" i="4"/>
  <c r="E481" i="4"/>
  <c r="E483" i="4"/>
  <c r="E484" i="4"/>
  <c r="E485" i="4"/>
  <c r="E486" i="4"/>
  <c r="E487" i="4"/>
  <c r="E488" i="4"/>
  <c r="E489" i="4"/>
  <c r="E490" i="4"/>
  <c r="E491" i="4"/>
  <c r="E492" i="4"/>
  <c r="E496" i="4"/>
  <c r="E497" i="4"/>
  <c r="E498" i="4"/>
  <c r="E500" i="4"/>
  <c r="E501" i="4"/>
  <c r="E502" i="4"/>
  <c r="E503" i="4"/>
  <c r="E504" i="4"/>
  <c r="E506" i="4"/>
  <c r="E507" i="4"/>
  <c r="E508" i="4"/>
  <c r="E510" i="4"/>
  <c r="E511" i="4"/>
  <c r="E514" i="4"/>
  <c r="E95" i="1" s="1"/>
  <c r="E515" i="4"/>
  <c r="E96" i="1" s="1"/>
  <c r="E519" i="4"/>
  <c r="E101" i="1" s="1"/>
  <c r="E521" i="4"/>
  <c r="E523" i="4"/>
  <c r="E524" i="4"/>
  <c r="E526" i="4"/>
  <c r="E527" i="4"/>
  <c r="E528" i="4"/>
  <c r="E529" i="4"/>
  <c r="E530" i="4"/>
  <c r="E531" i="4"/>
  <c r="E532" i="4"/>
  <c r="E534" i="4"/>
  <c r="E536" i="4"/>
  <c r="E537" i="4"/>
  <c r="E538" i="4"/>
  <c r="E539" i="4"/>
  <c r="E540" i="4"/>
  <c r="E541" i="4"/>
  <c r="E542" i="4"/>
  <c r="E543" i="4"/>
  <c r="E545" i="4"/>
  <c r="E104" i="1" s="1"/>
  <c r="E547" i="4"/>
  <c r="E548" i="4"/>
  <c r="E551" i="4"/>
  <c r="E552" i="4"/>
  <c r="E554" i="4"/>
  <c r="E556" i="4"/>
  <c r="E557" i="4"/>
  <c r="E558" i="4"/>
  <c r="E559" i="4"/>
  <c r="E560" i="4"/>
  <c r="E561" i="4"/>
  <c r="E562" i="4"/>
  <c r="E563" i="4"/>
  <c r="E565" i="4"/>
  <c r="E566" i="4"/>
  <c r="E568" i="4"/>
  <c r="E569" i="4"/>
  <c r="E570" i="4"/>
  <c r="E571" i="4"/>
  <c r="E572" i="4"/>
  <c r="E573" i="4"/>
  <c r="E574" i="4"/>
  <c r="E575" i="4"/>
  <c r="E580" i="4"/>
  <c r="E581" i="4"/>
  <c r="E113" i="1" s="1"/>
  <c r="E582" i="4"/>
  <c r="E114" i="1" s="1"/>
  <c r="E583" i="4"/>
  <c r="E115" i="1" s="1"/>
  <c r="E585" i="4"/>
  <c r="E586" i="4"/>
  <c r="E587" i="4"/>
  <c r="E117" i="1" s="1"/>
  <c r="I895" i="3"/>
  <c r="I274" i="2" s="1"/>
  <c r="I273" i="2"/>
  <c r="E550" i="4" l="1"/>
  <c r="E285" i="4"/>
  <c r="E279" i="4"/>
  <c r="E52" i="1" s="1"/>
  <c r="E245" i="4"/>
  <c r="E47" i="1" s="1"/>
  <c r="E240" i="4"/>
  <c r="E46" i="1" s="1"/>
  <c r="E211" i="4"/>
  <c r="E43" i="1" s="1"/>
  <c r="E171" i="4"/>
  <c r="E584" i="4"/>
  <c r="E116" i="1" s="1"/>
  <c r="E499" i="4"/>
  <c r="E124" i="4"/>
  <c r="E58" i="4"/>
  <c r="E24" i="1" s="1"/>
  <c r="E43" i="4"/>
  <c r="E16" i="1" s="1"/>
  <c r="E32" i="4"/>
  <c r="E29" i="4" s="1"/>
  <c r="E28" i="4" s="1"/>
  <c r="E10" i="1" s="1"/>
  <c r="E143" i="4"/>
  <c r="E31" i="1" s="1"/>
  <c r="E107" i="4"/>
  <c r="E29" i="1" s="1"/>
  <c r="E535" i="4"/>
  <c r="E533" i="4" s="1"/>
  <c r="E495" i="4"/>
  <c r="E90" i="1" s="1"/>
  <c r="I275" i="2"/>
  <c r="E323" i="4"/>
  <c r="E57" i="1" s="1"/>
  <c r="E482" i="4"/>
  <c r="E84" i="1" s="1"/>
  <c r="E449" i="4"/>
  <c r="E78" i="1" s="1"/>
  <c r="E413" i="4"/>
  <c r="E395" i="4"/>
  <c r="E67" i="1" s="1"/>
  <c r="E97" i="1"/>
  <c r="E445" i="4"/>
  <c r="E76" i="1" s="1"/>
  <c r="E370" i="4"/>
  <c r="E63" i="1" s="1"/>
  <c r="E167" i="4"/>
  <c r="E163" i="4" s="1"/>
  <c r="E260" i="4"/>
  <c r="E49" i="1" s="1"/>
  <c r="E516" i="4"/>
  <c r="E509" i="4"/>
  <c r="E346" i="4"/>
  <c r="E284" i="4"/>
  <c r="E53" i="1" s="1"/>
  <c r="E567" i="4"/>
  <c r="E564" i="4" s="1"/>
  <c r="E466" i="4"/>
  <c r="E433" i="4"/>
  <c r="E430" i="4" s="1"/>
  <c r="E71" i="1" s="1"/>
  <c r="E356" i="4"/>
  <c r="E505" i="4"/>
  <c r="E336" i="4"/>
  <c r="E319" i="4"/>
  <c r="E309" i="4" s="1"/>
  <c r="E56" i="1" s="1"/>
  <c r="E223" i="4"/>
  <c r="E215" i="4" s="1"/>
  <c r="E458" i="4"/>
  <c r="E79" i="1" s="1"/>
  <c r="E77" i="1" s="1"/>
  <c r="E579" i="4"/>
  <c r="E112" i="1"/>
  <c r="E111" i="1" s="1"/>
  <c r="E475" i="4"/>
  <c r="E83" i="1" s="1"/>
  <c r="E441" i="4"/>
  <c r="E417" i="4"/>
  <c r="E399" i="4"/>
  <c r="E68" i="1" s="1"/>
  <c r="E380" i="4"/>
  <c r="E349" i="4"/>
  <c r="E312" i="4"/>
  <c r="E301" i="4"/>
  <c r="E55" i="1" s="1"/>
  <c r="E293" i="4"/>
  <c r="E54" i="1" s="1"/>
  <c r="E273" i="4"/>
  <c r="E51" i="1" s="1"/>
  <c r="E254" i="4"/>
  <c r="E250" i="4" s="1"/>
  <c r="E48" i="1" s="1"/>
  <c r="E234" i="4"/>
  <c r="E45" i="1" s="1"/>
  <c r="E193" i="4"/>
  <c r="E40" i="1" s="1"/>
  <c r="E184" i="4"/>
  <c r="E175" i="4"/>
  <c r="E422" i="4"/>
  <c r="E404" i="4"/>
  <c r="E391" i="4"/>
  <c r="E66" i="1" s="1"/>
  <c r="E555" i="4"/>
  <c r="E553" i="4" s="1"/>
  <c r="E426" i="4"/>
  <c r="E408" i="4"/>
  <c r="E383" i="4"/>
  <c r="E367" i="4"/>
  <c r="E62" i="1" s="1"/>
  <c r="E363" i="4"/>
  <c r="E266" i="4"/>
  <c r="E50" i="1" s="1"/>
  <c r="E204" i="4"/>
  <c r="E203" i="4" s="1"/>
  <c r="E42" i="1" s="1"/>
  <c r="E69" i="4"/>
  <c r="E52" i="4"/>
  <c r="E19" i="1"/>
  <c r="E18" i="1" s="1"/>
  <c r="E38" i="4"/>
  <c r="E137" i="4"/>
  <c r="E136" i="4" s="1"/>
  <c r="E132" i="4"/>
  <c r="E127" i="4"/>
  <c r="E101" i="4"/>
  <c r="E86" i="4" s="1"/>
  <c r="E61" i="4"/>
  <c r="E25" i="1" s="1"/>
  <c r="E46" i="4"/>
  <c r="E17" i="1" s="1"/>
  <c r="E525" i="4"/>
  <c r="E522" i="4" s="1"/>
  <c r="E155" i="4"/>
  <c r="E34" i="1" s="1"/>
  <c r="E147" i="4"/>
  <c r="E32" i="1" s="1"/>
  <c r="E114" i="4"/>
  <c r="E28" i="1" s="1"/>
  <c r="E412" i="4"/>
  <c r="D192" i="4"/>
  <c r="D191" i="4"/>
  <c r="D190" i="4"/>
  <c r="D189" i="4"/>
  <c r="D188" i="4"/>
  <c r="D187" i="4"/>
  <c r="D185" i="4"/>
  <c r="E549" i="4" l="1"/>
  <c r="E403" i="4"/>
  <c r="E353" i="4"/>
  <c r="E61" i="1" s="1"/>
  <c r="E118" i="1"/>
  <c r="E588" i="4"/>
  <c r="E448" i="4"/>
  <c r="E333" i="4"/>
  <c r="E60" i="1" s="1"/>
  <c r="E122" i="4"/>
  <c r="E30" i="1" s="1"/>
  <c r="E11" i="1"/>
  <c r="E9" i="1" s="1"/>
  <c r="E520" i="4"/>
  <c r="E102" i="1" s="1"/>
  <c r="E100" i="1" s="1"/>
  <c r="E37" i="4"/>
  <c r="E27" i="4" s="1"/>
  <c r="E68" i="4"/>
  <c r="E27" i="1" s="1"/>
  <c r="E26" i="1" s="1"/>
  <c r="E546" i="4"/>
  <c r="E544" i="4" s="1"/>
  <c r="E390" i="4"/>
  <c r="E389" i="4" s="1"/>
  <c r="E70" i="1"/>
  <c r="E378" i="4"/>
  <c r="E64" i="1" s="1"/>
  <c r="E91" i="1"/>
  <c r="E92" i="1" s="1"/>
  <c r="E421" i="4"/>
  <c r="E202" i="4"/>
  <c r="E44" i="1"/>
  <c r="E41" i="1" s="1"/>
  <c r="E512" i="4"/>
  <c r="E162" i="4"/>
  <c r="E59" i="1"/>
  <c r="E69" i="1"/>
  <c r="E440" i="4"/>
  <c r="E438" i="4" s="1"/>
  <c r="E74" i="1"/>
  <c r="E72" i="1" s="1"/>
  <c r="E465" i="4"/>
  <c r="E81" i="1"/>
  <c r="E80" i="1" s="1"/>
  <c r="E518" i="4"/>
  <c r="E332" i="4"/>
  <c r="D492" i="4"/>
  <c r="E35" i="1" l="1"/>
  <c r="E65" i="1"/>
  <c r="E388" i="4"/>
  <c r="E67" i="4"/>
  <c r="E159" i="4" s="1"/>
  <c r="E576" i="4"/>
  <c r="E105" i="1"/>
  <c r="E103" i="1" s="1"/>
  <c r="E106" i="1" s="1"/>
  <c r="E201" i="4"/>
  <c r="E161" i="4"/>
  <c r="E39" i="1"/>
  <c r="E38" i="1" s="1"/>
  <c r="D113" i="4"/>
  <c r="H895" i="3"/>
  <c r="H274" i="2" s="1"/>
  <c r="D586" i="4"/>
  <c r="D587" i="4"/>
  <c r="D117" i="1" s="1"/>
  <c r="D585" i="4"/>
  <c r="D581" i="4"/>
  <c r="D113" i="1" s="1"/>
  <c r="D582" i="4"/>
  <c r="D114" i="1" s="1"/>
  <c r="D583" i="4"/>
  <c r="D115" i="1" s="1"/>
  <c r="D580" i="4"/>
  <c r="D112" i="1" s="1"/>
  <c r="D575" i="4"/>
  <c r="D569" i="4"/>
  <c r="D570" i="4"/>
  <c r="D571" i="4"/>
  <c r="D572" i="4"/>
  <c r="D573" i="4"/>
  <c r="D574" i="4"/>
  <c r="D568" i="4"/>
  <c r="D566" i="4"/>
  <c r="D565" i="4"/>
  <c r="D560" i="4"/>
  <c r="D561" i="4"/>
  <c r="D562" i="4"/>
  <c r="D563" i="4"/>
  <c r="D559" i="4"/>
  <c r="D557" i="4"/>
  <c r="D558" i="4"/>
  <c r="D556" i="4"/>
  <c r="D554" i="4"/>
  <c r="D552" i="4"/>
  <c r="D551" i="4"/>
  <c r="D548" i="4"/>
  <c r="D547" i="4"/>
  <c r="D545" i="4"/>
  <c r="D104" i="1" s="1"/>
  <c r="D515" i="4"/>
  <c r="D96" i="1" s="1"/>
  <c r="D511" i="4"/>
  <c r="D510" i="4"/>
  <c r="D508" i="4"/>
  <c r="D507" i="4"/>
  <c r="D506" i="4"/>
  <c r="D484" i="4"/>
  <c r="D485" i="4"/>
  <c r="D486" i="4"/>
  <c r="D487" i="4"/>
  <c r="D488" i="4"/>
  <c r="D489" i="4"/>
  <c r="D490" i="4"/>
  <c r="D491" i="4"/>
  <c r="D483" i="4"/>
  <c r="D481" i="4"/>
  <c r="D480" i="4"/>
  <c r="D477" i="4"/>
  <c r="D478" i="4"/>
  <c r="D479" i="4"/>
  <c r="D476" i="4"/>
  <c r="D474" i="4"/>
  <c r="D82" i="1" s="1"/>
  <c r="D473" i="4"/>
  <c r="D472" i="4"/>
  <c r="D468" i="4"/>
  <c r="D469" i="4"/>
  <c r="D470" i="4"/>
  <c r="D471" i="4"/>
  <c r="D467" i="4"/>
  <c r="D460" i="4"/>
  <c r="D461" i="4"/>
  <c r="D462" i="4"/>
  <c r="D463" i="4"/>
  <c r="D464" i="4"/>
  <c r="D459" i="4"/>
  <c r="D451" i="4"/>
  <c r="D452" i="4"/>
  <c r="D453" i="4"/>
  <c r="D454" i="4"/>
  <c r="D455" i="4"/>
  <c r="D456" i="4"/>
  <c r="D457" i="4"/>
  <c r="D450" i="4"/>
  <c r="D447" i="4"/>
  <c r="D446" i="4"/>
  <c r="D444" i="4"/>
  <c r="D75" i="1" s="1"/>
  <c r="D443" i="4"/>
  <c r="D442" i="4"/>
  <c r="D439" i="4"/>
  <c r="D73" i="1" s="1"/>
  <c r="D437" i="4"/>
  <c r="D436" i="4"/>
  <c r="D435" i="4"/>
  <c r="D434" i="4"/>
  <c r="D432" i="4"/>
  <c r="D431" i="4"/>
  <c r="D429" i="4"/>
  <c r="D428" i="4"/>
  <c r="D427" i="4"/>
  <c r="D425" i="4"/>
  <c r="D424" i="4"/>
  <c r="D423" i="4"/>
  <c r="D420" i="4"/>
  <c r="D419" i="4"/>
  <c r="D418" i="4"/>
  <c r="D416" i="4"/>
  <c r="D415" i="4"/>
  <c r="D414" i="4"/>
  <c r="D411" i="4"/>
  <c r="D410" i="4"/>
  <c r="D409" i="4"/>
  <c r="D407" i="4"/>
  <c r="D406" i="4"/>
  <c r="D405" i="4"/>
  <c r="D402" i="4"/>
  <c r="D401" i="4"/>
  <c r="D400" i="4"/>
  <c r="D398" i="4"/>
  <c r="D397" i="4"/>
  <c r="D396" i="4"/>
  <c r="D394" i="4"/>
  <c r="D393" i="4"/>
  <c r="D392" i="4"/>
  <c r="D387" i="4"/>
  <c r="D386" i="4"/>
  <c r="D385" i="4"/>
  <c r="D384" i="4"/>
  <c r="D382" i="4"/>
  <c r="D381" i="4"/>
  <c r="D379" i="4"/>
  <c r="D377" i="4"/>
  <c r="D376" i="4"/>
  <c r="D374" i="4"/>
  <c r="D375" i="4"/>
  <c r="D373" i="4"/>
  <c r="D372" i="4"/>
  <c r="D371" i="4"/>
  <c r="D369" i="4"/>
  <c r="D368" i="4"/>
  <c r="D365" i="4"/>
  <c r="D366" i="4"/>
  <c r="D364" i="4"/>
  <c r="D362" i="4"/>
  <c r="D360" i="4"/>
  <c r="D361" i="4"/>
  <c r="D359" i="4"/>
  <c r="D358" i="4"/>
  <c r="D357" i="4"/>
  <c r="D355" i="4"/>
  <c r="D354" i="4"/>
  <c r="D352" i="4"/>
  <c r="D351" i="4"/>
  <c r="D350" i="4"/>
  <c r="D348" i="4"/>
  <c r="D347" i="4"/>
  <c r="D345" i="4"/>
  <c r="D344" i="4"/>
  <c r="D343" i="4"/>
  <c r="D342" i="4"/>
  <c r="D341" i="4"/>
  <c r="D340" i="4"/>
  <c r="D338" i="4"/>
  <c r="D339" i="4"/>
  <c r="D337" i="4"/>
  <c r="D335" i="4"/>
  <c r="D334" i="4"/>
  <c r="D331" i="4"/>
  <c r="D58" i="1" s="1"/>
  <c r="D329" i="4"/>
  <c r="D330" i="4"/>
  <c r="D328" i="4"/>
  <c r="D327" i="4"/>
  <c r="D325" i="4"/>
  <c r="D326" i="4"/>
  <c r="D324" i="4"/>
  <c r="D322" i="4"/>
  <c r="D321" i="4"/>
  <c r="D320" i="4"/>
  <c r="D318" i="4"/>
  <c r="D317" i="4"/>
  <c r="D316" i="4"/>
  <c r="D315" i="4"/>
  <c r="D314" i="4"/>
  <c r="D313" i="4"/>
  <c r="D311" i="4"/>
  <c r="D310" i="4"/>
  <c r="D308" i="4"/>
  <c r="D307" i="4"/>
  <c r="D306" i="4"/>
  <c r="D303" i="4"/>
  <c r="D304" i="4"/>
  <c r="D305" i="4"/>
  <c r="D302" i="4"/>
  <c r="D300" i="4"/>
  <c r="D299" i="4"/>
  <c r="D298" i="4"/>
  <c r="D297" i="4"/>
  <c r="D295" i="4"/>
  <c r="D296" i="4"/>
  <c r="D294" i="4"/>
  <c r="D292" i="4"/>
  <c r="D291" i="4"/>
  <c r="D290" i="4"/>
  <c r="D289" i="4"/>
  <c r="D288" i="4"/>
  <c r="D287" i="4"/>
  <c r="D286" i="4"/>
  <c r="D283" i="4"/>
  <c r="D281" i="4"/>
  <c r="D282" i="4"/>
  <c r="D280" i="4"/>
  <c r="D275" i="4"/>
  <c r="D276" i="4"/>
  <c r="D277" i="4"/>
  <c r="D278" i="4"/>
  <c r="D274" i="4"/>
  <c r="D272" i="4"/>
  <c r="D271" i="4"/>
  <c r="D270" i="4"/>
  <c r="D269" i="4"/>
  <c r="D268" i="4"/>
  <c r="D267" i="4"/>
  <c r="D262" i="4"/>
  <c r="D263" i="4"/>
  <c r="D264" i="4"/>
  <c r="D265" i="4"/>
  <c r="D261" i="4"/>
  <c r="D256" i="4"/>
  <c r="D257" i="4"/>
  <c r="D258" i="4"/>
  <c r="D259" i="4"/>
  <c r="D255" i="4"/>
  <c r="D253" i="4"/>
  <c r="D252" i="4"/>
  <c r="D251" i="4"/>
  <c r="D249" i="4"/>
  <c r="D247" i="4"/>
  <c r="D248" i="4"/>
  <c r="D246" i="4"/>
  <c r="D244" i="4"/>
  <c r="D242" i="4"/>
  <c r="D243" i="4"/>
  <c r="D241" i="4"/>
  <c r="D239" i="4"/>
  <c r="D238" i="4"/>
  <c r="D237" i="4"/>
  <c r="D236" i="4"/>
  <c r="D235" i="4"/>
  <c r="D232" i="4"/>
  <c r="D233" i="4"/>
  <c r="D225" i="4"/>
  <c r="D226" i="4"/>
  <c r="D227" i="4"/>
  <c r="D228" i="4"/>
  <c r="D229" i="4"/>
  <c r="D230" i="4"/>
  <c r="D231" i="4"/>
  <c r="D224" i="4"/>
  <c r="D222" i="4"/>
  <c r="D221" i="4"/>
  <c r="D220" i="4"/>
  <c r="D219" i="4"/>
  <c r="D218" i="4"/>
  <c r="D217" i="4"/>
  <c r="D216" i="4"/>
  <c r="D214" i="4"/>
  <c r="D213" i="4"/>
  <c r="D212" i="4"/>
  <c r="D210" i="4"/>
  <c r="D209" i="4"/>
  <c r="D208" i="4"/>
  <c r="D207" i="4"/>
  <c r="D206" i="4"/>
  <c r="D205" i="4"/>
  <c r="D200" i="4"/>
  <c r="D198" i="4"/>
  <c r="D199" i="4"/>
  <c r="D197" i="4"/>
  <c r="D196" i="4"/>
  <c r="D195" i="4"/>
  <c r="D194" i="4"/>
  <c r="D183" i="4"/>
  <c r="D182" i="4"/>
  <c r="D181" i="4"/>
  <c r="D180" i="4"/>
  <c r="D179" i="4"/>
  <c r="D178" i="4"/>
  <c r="D177" i="4"/>
  <c r="D176" i="4"/>
  <c r="D174" i="4"/>
  <c r="D173" i="4"/>
  <c r="D172" i="4"/>
  <c r="D170" i="4"/>
  <c r="D169" i="4"/>
  <c r="D168" i="4"/>
  <c r="D166" i="4"/>
  <c r="D165" i="4"/>
  <c r="D164" i="4"/>
  <c r="E85" i="1" l="1"/>
  <c r="E87" i="1" s="1"/>
  <c r="E108" i="1" s="1"/>
  <c r="E120" i="1" s="1"/>
  <c r="E493" i="4"/>
  <c r="E577" i="4" s="1"/>
  <c r="E589" i="4" s="1"/>
  <c r="D543" i="4"/>
  <c r="D542" i="4"/>
  <c r="D541" i="4"/>
  <c r="D540" i="4"/>
  <c r="D539" i="4"/>
  <c r="D538" i="4"/>
  <c r="D537" i="4"/>
  <c r="D536" i="4"/>
  <c r="D534" i="4"/>
  <c r="D532" i="4"/>
  <c r="D531" i="4"/>
  <c r="D530" i="4"/>
  <c r="D529" i="4"/>
  <c r="D528" i="4"/>
  <c r="D527" i="4"/>
  <c r="D526" i="4"/>
  <c r="D524" i="4"/>
  <c r="D523" i="4"/>
  <c r="D521" i="4"/>
  <c r="D519" i="4"/>
  <c r="D101" i="1" s="1"/>
  <c r="D514" i="4"/>
  <c r="D95" i="1" s="1"/>
  <c r="D504" i="4"/>
  <c r="D503" i="4"/>
  <c r="D502" i="4"/>
  <c r="D501" i="4"/>
  <c r="D500" i="4"/>
  <c r="D498" i="4"/>
  <c r="D497" i="4"/>
  <c r="D496" i="4"/>
  <c r="D158" i="4"/>
  <c r="D157" i="4"/>
  <c r="D156" i="4"/>
  <c r="D154" i="4"/>
  <c r="D33" i="1" s="1"/>
  <c r="D153" i="4"/>
  <c r="D152" i="4"/>
  <c r="D151" i="4"/>
  <c r="D150" i="4"/>
  <c r="D149" i="4"/>
  <c r="D148" i="4"/>
  <c r="D146" i="4"/>
  <c r="D145" i="4"/>
  <c r="D144" i="4"/>
  <c r="D142" i="4"/>
  <c r="D141" i="4"/>
  <c r="D140" i="4"/>
  <c r="D139" i="4"/>
  <c r="D138" i="4"/>
  <c r="D135" i="4"/>
  <c r="D134" i="4"/>
  <c r="D133" i="4"/>
  <c r="D131" i="4"/>
  <c r="D130" i="4"/>
  <c r="D129" i="4"/>
  <c r="D128" i="4"/>
  <c r="D126" i="4"/>
  <c r="D125" i="4"/>
  <c r="D123" i="4"/>
  <c r="D121" i="4"/>
  <c r="D120" i="4"/>
  <c r="D119" i="4"/>
  <c r="D118" i="4"/>
  <c r="D117" i="4"/>
  <c r="D116" i="4"/>
  <c r="D115" i="4"/>
  <c r="D112" i="4"/>
  <c r="D111" i="4"/>
  <c r="D110" i="4"/>
  <c r="D109" i="4"/>
  <c r="D108" i="4"/>
  <c r="D35" i="4"/>
  <c r="D34" i="4"/>
  <c r="D106" i="4"/>
  <c r="D105" i="4"/>
  <c r="D104" i="4"/>
  <c r="D103" i="4"/>
  <c r="D102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5" i="4"/>
  <c r="D84" i="4"/>
  <c r="D78" i="4"/>
  <c r="D79" i="4"/>
  <c r="D80" i="4"/>
  <c r="D81" i="4"/>
  <c r="D82" i="4"/>
  <c r="D83" i="4"/>
  <c r="D77" i="4"/>
  <c r="D76" i="4"/>
  <c r="D75" i="4"/>
  <c r="D74" i="4"/>
  <c r="D73" i="4"/>
  <c r="D72" i="4"/>
  <c r="D71" i="4"/>
  <c r="D70" i="4"/>
  <c r="D66" i="4"/>
  <c r="D65" i="4"/>
  <c r="D64" i="4"/>
  <c r="D63" i="4"/>
  <c r="D62" i="4"/>
  <c r="D60" i="4"/>
  <c r="D59" i="4"/>
  <c r="D57" i="4"/>
  <c r="D23" i="1" s="1"/>
  <c r="D56" i="4"/>
  <c r="D22" i="1" s="1"/>
  <c r="D55" i="4"/>
  <c r="D21" i="1" s="1"/>
  <c r="D54" i="4"/>
  <c r="D20" i="1" s="1"/>
  <c r="D53" i="4"/>
  <c r="D19" i="1" s="1"/>
  <c r="D51" i="4"/>
  <c r="D50" i="4"/>
  <c r="D49" i="4"/>
  <c r="D48" i="4"/>
  <c r="D47" i="4"/>
  <c r="D45" i="4"/>
  <c r="D44" i="4"/>
  <c r="D42" i="4"/>
  <c r="D15" i="1" s="1"/>
  <c r="D41" i="4"/>
  <c r="D14" i="1" s="1"/>
  <c r="D40" i="4"/>
  <c r="D13" i="1" s="1"/>
  <c r="D39" i="4"/>
  <c r="D36" i="4"/>
  <c r="D33" i="4"/>
  <c r="D584" i="4"/>
  <c r="D116" i="1" s="1"/>
  <c r="D579" i="4"/>
  <c r="D567" i="4"/>
  <c r="D564" i="4" s="1"/>
  <c r="D555" i="4"/>
  <c r="D553" i="4" s="1"/>
  <c r="D550" i="4"/>
  <c r="D509" i="4"/>
  <c r="D505" i="4"/>
  <c r="D482" i="4"/>
  <c r="D84" i="1" s="1"/>
  <c r="D475" i="4"/>
  <c r="D83" i="1" s="1"/>
  <c r="D466" i="4"/>
  <c r="D81" i="1" s="1"/>
  <c r="D458" i="4"/>
  <c r="D79" i="1" s="1"/>
  <c r="D449" i="4"/>
  <c r="D445" i="4"/>
  <c r="D76" i="1" s="1"/>
  <c r="D441" i="4"/>
  <c r="D433" i="4"/>
  <c r="D430" i="4" s="1"/>
  <c r="D71" i="1" s="1"/>
  <c r="D426" i="4"/>
  <c r="D422" i="4"/>
  <c r="D417" i="4"/>
  <c r="D413" i="4"/>
  <c r="D408" i="4"/>
  <c r="D404" i="4"/>
  <c r="D399" i="4"/>
  <c r="D68" i="1" s="1"/>
  <c r="D395" i="4"/>
  <c r="D67" i="1" s="1"/>
  <c r="D391" i="4"/>
  <c r="D66" i="1" s="1"/>
  <c r="D383" i="4"/>
  <c r="D380" i="4"/>
  <c r="D370" i="4"/>
  <c r="D63" i="1" s="1"/>
  <c r="D367" i="4"/>
  <c r="D62" i="1" s="1"/>
  <c r="D363" i="4"/>
  <c r="D356" i="4"/>
  <c r="D349" i="4"/>
  <c r="D346" i="4"/>
  <c r="D336" i="4"/>
  <c r="D323" i="4"/>
  <c r="D57" i="1" s="1"/>
  <c r="D319" i="4"/>
  <c r="D312" i="4"/>
  <c r="D301" i="4"/>
  <c r="D55" i="1" s="1"/>
  <c r="D293" i="4"/>
  <c r="D54" i="1" s="1"/>
  <c r="D285" i="4"/>
  <c r="D284" i="4" s="1"/>
  <c r="D53" i="1" s="1"/>
  <c r="D279" i="4"/>
  <c r="D52" i="1" s="1"/>
  <c r="D273" i="4"/>
  <c r="D51" i="1" s="1"/>
  <c r="D266" i="4"/>
  <c r="D50" i="1" s="1"/>
  <c r="D260" i="4"/>
  <c r="D49" i="1" s="1"/>
  <c r="D254" i="4"/>
  <c r="D250" i="4" s="1"/>
  <c r="D48" i="1" s="1"/>
  <c r="D245" i="4"/>
  <c r="D47" i="1" s="1"/>
  <c r="D240" i="4"/>
  <c r="D46" i="1" s="1"/>
  <c r="D234" i="4"/>
  <c r="D45" i="1" s="1"/>
  <c r="D223" i="4"/>
  <c r="D215" i="4" s="1"/>
  <c r="D44" i="1" s="1"/>
  <c r="D211" i="4"/>
  <c r="D43" i="1" s="1"/>
  <c r="D204" i="4"/>
  <c r="D203" i="4" s="1"/>
  <c r="D42" i="1" s="1"/>
  <c r="D193" i="4"/>
  <c r="D40" i="1" s="1"/>
  <c r="D184" i="4"/>
  <c r="D175" i="4"/>
  <c r="D171" i="4"/>
  <c r="D167" i="4"/>
  <c r="D163" i="4" s="1"/>
  <c r="C26" i="4"/>
  <c r="D107" i="4" l="1"/>
  <c r="D29" i="1" s="1"/>
  <c r="D70" i="1"/>
  <c r="D101" i="4"/>
  <c r="D86" i="4" s="1"/>
  <c r="D162" i="4"/>
  <c r="D39" i="1" s="1"/>
  <c r="D309" i="4"/>
  <c r="D56" i="1" s="1"/>
  <c r="D448" i="4"/>
  <c r="D78" i="1"/>
  <c r="D91" i="1"/>
  <c r="D588" i="4"/>
  <c r="D465" i="4"/>
  <c r="D516" i="4"/>
  <c r="D69" i="1"/>
  <c r="D38" i="4"/>
  <c r="D12" i="1"/>
  <c r="D378" i="4"/>
  <c r="D64" i="1" s="1"/>
  <c r="D440" i="4"/>
  <c r="D438" i="4" s="1"/>
  <c r="D74" i="1"/>
  <c r="D549" i="4"/>
  <c r="D546" i="4" s="1"/>
  <c r="D421" i="4"/>
  <c r="D412" i="4"/>
  <c r="D403" i="4"/>
  <c r="D390" i="4"/>
  <c r="D389" i="4" s="1"/>
  <c r="D353" i="4"/>
  <c r="D61" i="1" s="1"/>
  <c r="D333" i="4"/>
  <c r="D60" i="1" s="1"/>
  <c r="D124" i="4"/>
  <c r="D535" i="4"/>
  <c r="D533" i="4" s="1"/>
  <c r="D525" i="4"/>
  <c r="D522" i="4" s="1"/>
  <c r="D499" i="4"/>
  <c r="D495" i="4"/>
  <c r="D155" i="4"/>
  <c r="D34" i="1" s="1"/>
  <c r="D147" i="4"/>
  <c r="D32" i="1" s="1"/>
  <c r="D143" i="4"/>
  <c r="D31" i="1" s="1"/>
  <c r="D137" i="4"/>
  <c r="D136" i="4" s="1"/>
  <c r="D132" i="4"/>
  <c r="D127" i="4"/>
  <c r="D114" i="4"/>
  <c r="D28" i="1" s="1"/>
  <c r="D69" i="4"/>
  <c r="H273" i="2"/>
  <c r="H275" i="2" s="1"/>
  <c r="D32" i="4"/>
  <c r="D29" i="4" s="1"/>
  <c r="D28" i="4" s="1"/>
  <c r="D10" i="1" s="1"/>
  <c r="D43" i="4"/>
  <c r="D16" i="1" s="1"/>
  <c r="D61" i="4"/>
  <c r="D25" i="1" s="1"/>
  <c r="D58" i="4"/>
  <c r="D24" i="1" s="1"/>
  <c r="D52" i="4"/>
  <c r="D46" i="4"/>
  <c r="D17" i="1" s="1"/>
  <c r="D65" i="1" l="1"/>
  <c r="D202" i="4"/>
  <c r="D161" i="4"/>
  <c r="D90" i="1"/>
  <c r="D544" i="4"/>
  <c r="D105" i="1"/>
  <c r="D388" i="4"/>
  <c r="D332" i="4"/>
  <c r="D520" i="4"/>
  <c r="D512" i="4"/>
  <c r="D122" i="4"/>
  <c r="D30" i="1" s="1"/>
  <c r="D68" i="4"/>
  <c r="D37" i="4"/>
  <c r="D27" i="4" s="1"/>
  <c r="D201" i="4" l="1"/>
  <c r="D493" i="4" s="1"/>
  <c r="D67" i="4"/>
  <c r="D159" i="4" s="1"/>
  <c r="D27" i="1"/>
  <c r="D518" i="4"/>
  <c r="D576" i="4" s="1"/>
  <c r="D102" i="1"/>
  <c r="D577" i="4" l="1"/>
  <c r="D589" i="4" s="1"/>
  <c r="F117" i="1"/>
  <c r="F116" i="1"/>
  <c r="F115" i="1"/>
  <c r="F114" i="1"/>
  <c r="F113" i="1"/>
  <c r="G113" i="1" s="1"/>
  <c r="D111" i="1"/>
  <c r="D103" i="1"/>
  <c r="D100" i="1"/>
  <c r="F99" i="1"/>
  <c r="F98" i="1"/>
  <c r="F96" i="1"/>
  <c r="D97" i="1"/>
  <c r="F94" i="1"/>
  <c r="F93" i="1"/>
  <c r="F91" i="1"/>
  <c r="D92" i="1"/>
  <c r="F89" i="1"/>
  <c r="F88" i="1"/>
  <c r="F84" i="1"/>
  <c r="G84" i="1" s="1"/>
  <c r="F83" i="1"/>
  <c r="F82" i="1"/>
  <c r="F81" i="1"/>
  <c r="G81" i="1" s="1"/>
  <c r="D80" i="1"/>
  <c r="F79" i="1"/>
  <c r="D77" i="1"/>
  <c r="D72" i="1"/>
  <c r="F64" i="1"/>
  <c r="G64" i="1" s="1"/>
  <c r="F63" i="1"/>
  <c r="G63" i="1" s="1"/>
  <c r="F62" i="1"/>
  <c r="G62" i="1" s="1"/>
  <c r="F61" i="1"/>
  <c r="G61" i="1" s="1"/>
  <c r="D59" i="1"/>
  <c r="D41" i="1"/>
  <c r="F39" i="1"/>
  <c r="G39" i="1" s="1"/>
  <c r="D26" i="1"/>
  <c r="D18" i="1"/>
  <c r="D11" i="1"/>
  <c r="F77" i="1" l="1"/>
  <c r="F80" i="1"/>
  <c r="G80" i="1" s="1"/>
  <c r="F59" i="1"/>
  <c r="G59" i="1" s="1"/>
  <c r="D9" i="1"/>
  <c r="F97" i="1"/>
  <c r="F92" i="1"/>
  <c r="D38" i="1"/>
  <c r="F10" i="1"/>
  <c r="G10" i="1" s="1"/>
  <c r="F11" i="1"/>
  <c r="G11" i="1" s="1"/>
  <c r="F12" i="1"/>
  <c r="G12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G25" i="1" s="1"/>
  <c r="F26" i="1"/>
  <c r="G26" i="1" s="1"/>
  <c r="F27" i="1"/>
  <c r="F28" i="1"/>
  <c r="G28" i="1" s="1"/>
  <c r="F29" i="1"/>
  <c r="G29" i="1" s="1"/>
  <c r="F30" i="1"/>
  <c r="G30" i="1" s="1"/>
  <c r="F31" i="1"/>
  <c r="F32" i="1"/>
  <c r="G32" i="1" s="1"/>
  <c r="F33" i="1"/>
  <c r="F34" i="1"/>
  <c r="F41" i="1"/>
  <c r="G41" i="1" s="1"/>
  <c r="F43" i="1"/>
  <c r="F44" i="1"/>
  <c r="G44" i="1" s="1"/>
  <c r="F45" i="1"/>
  <c r="F46" i="1"/>
  <c r="F47" i="1"/>
  <c r="F48" i="1"/>
  <c r="F49" i="1"/>
  <c r="F50" i="1"/>
  <c r="F51" i="1"/>
  <c r="F52" i="1"/>
  <c r="F53" i="1"/>
  <c r="F54" i="1"/>
  <c r="G54" i="1" s="1"/>
  <c r="F55" i="1"/>
  <c r="G55" i="1" s="1"/>
  <c r="F56" i="1"/>
  <c r="G56" i="1" s="1"/>
  <c r="F57" i="1"/>
  <c r="G57" i="1" s="1"/>
  <c r="F58" i="1"/>
  <c r="F65" i="1"/>
  <c r="G65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F75" i="1"/>
  <c r="G75" i="1" s="1"/>
  <c r="F76" i="1"/>
  <c r="F102" i="1"/>
  <c r="G102" i="1" s="1"/>
  <c r="F103" i="1"/>
  <c r="G103" i="1" s="1"/>
  <c r="F104" i="1"/>
  <c r="F105" i="1"/>
  <c r="G105" i="1" s="1"/>
  <c r="D106" i="1"/>
  <c r="F100" i="1"/>
  <c r="G100" i="1" s="1"/>
  <c r="F111" i="1"/>
  <c r="G111" i="1" s="1"/>
  <c r="D118" i="1"/>
  <c r="F40" i="1"/>
  <c r="G40" i="1" s="1"/>
  <c r="F42" i="1"/>
  <c r="F60" i="1"/>
  <c r="G60" i="1" s="1"/>
  <c r="F66" i="1"/>
  <c r="G66" i="1" s="1"/>
  <c r="F78" i="1"/>
  <c r="F101" i="1"/>
  <c r="F112" i="1"/>
  <c r="G112" i="1" s="1"/>
  <c r="F90" i="1"/>
  <c r="F95" i="1"/>
  <c r="D35" i="1" l="1"/>
  <c r="F118" i="1"/>
  <c r="G118" i="1" s="1"/>
  <c r="F106" i="1"/>
  <c r="G106" i="1" s="1"/>
  <c r="D85" i="1"/>
  <c r="F38" i="1"/>
  <c r="G38" i="1" s="1"/>
  <c r="F9" i="1"/>
  <c r="G9" i="1" s="1"/>
  <c r="D87" i="1" l="1"/>
  <c r="D108" i="1" s="1"/>
  <c r="F35" i="1"/>
  <c r="G35" i="1" s="1"/>
  <c r="F85" i="1"/>
  <c r="G85" i="1" s="1"/>
  <c r="F87" i="1" l="1"/>
  <c r="G87" i="1" s="1"/>
  <c r="F108" i="1"/>
  <c r="G108" i="1" s="1"/>
  <c r="D120" i="1"/>
  <c r="F120" i="1" l="1"/>
  <c r="G120" i="1" s="1"/>
</calcChain>
</file>

<file path=xl/comments1.xml><?xml version="1.0" encoding="utf-8"?>
<comments xmlns="http://schemas.openxmlformats.org/spreadsheetml/2006/main">
  <authors>
    <author>Biasutti Elisabetta</author>
  </authors>
  <commentList>
    <comment ref="D162" authorId="0" shapeId="0">
      <text>
        <r>
          <rPr>
            <b/>
            <sz val="9"/>
            <color indexed="81"/>
            <rFont val="Tahoma"/>
            <family val="2"/>
          </rPr>
          <t>Biasutti Elisabetta:</t>
        </r>
        <r>
          <rPr>
            <sz val="9"/>
            <color indexed="81"/>
            <rFont val="Tahoma"/>
            <family val="2"/>
          </rPr>
          <t xml:space="preserve">
tolto D184 che era sommato doppio
</t>
        </r>
      </text>
    </comment>
  </commentList>
</comments>
</file>

<file path=xl/comments2.xml><?xml version="1.0" encoding="utf-8"?>
<comments xmlns="http://schemas.openxmlformats.org/spreadsheetml/2006/main">
  <authors>
    <author>Maria Molinaro</author>
  </authors>
  <commentList>
    <comment ref="F41" authorId="0" shapeId="0">
      <text>
        <r>
          <rPr>
            <b/>
            <sz val="9"/>
            <color indexed="81"/>
            <rFont val="Tahoma"/>
            <family val="2"/>
          </rPr>
          <t>CECOTTI ANDREA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MIONE VINCENZO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sz val="9"/>
            <color indexed="81"/>
            <rFont val="Tahoma"/>
            <family val="2"/>
          </rPr>
          <t>RSPP 26000 + BONUTTI FAUSTINO 3.000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BUFFOLINI FABIO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DEL DO' TECLA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<sst xmlns="http://schemas.openxmlformats.org/spreadsheetml/2006/main" count="3387" uniqueCount="2216">
  <si>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</si>
  <si>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</si>
  <si>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</si>
  <si>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</si>
  <si>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</si>
  <si>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</si>
  <si>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</si>
  <si>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</si>
  <si>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</si>
  <si>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</si>
  <si>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</si>
  <si>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</si>
  <si>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</si>
  <si>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</si>
  <si>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</si>
  <si>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</si>
  <si>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</si>
  <si>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</si>
  <si>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</si>
  <si>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</si>
  <si>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</si>
  <si>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</si>
  <si>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</si>
  <si>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</si>
  <si>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</si>
  <si>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</si>
  <si>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</si>
  <si>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</si>
  <si>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</si>
  <si>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</si>
  <si>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</si>
  <si>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</si>
  <si>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</si>
  <si>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</si>
  <si>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</si>
  <si>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</si>
  <si>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</si>
  <si>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</si>
  <si>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</si>
  <si>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</si>
  <si>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</si>
  <si>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</si>
  <si>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</si>
  <si>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</si>
  <si>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</si>
  <si>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</si>
  <si>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</si>
  <si>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</si>
  <si>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</si>
  <si>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</si>
  <si>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</si>
  <si>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</si>
  <si>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</si>
  <si>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</si>
  <si>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</si>
  <si>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</si>
  <si>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</si>
  <si>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</si>
  <si>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</si>
  <si>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</si>
  <si>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</si>
  <si>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</si>
  <si>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</si>
  <si>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</si>
  <si>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</si>
  <si>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</si>
  <si>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</si>
  <si>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</si>
  <si>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</si>
  <si>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</si>
  <si>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</si>
  <si>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</si>
  <si>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</si>
  <si>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</si>
  <si>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</si>
  <si>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</si>
  <si>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</si>
  <si>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</si>
  <si>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</si>
  <si>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</si>
  <si>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</si>
  <si>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</si>
  <si>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</si>
  <si>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</si>
  <si>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</si>
  <si>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</si>
  <si>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</si>
  <si>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</si>
  <si>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</si>
  <si>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</si>
  <si>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</si>
  <si>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</si>
  <si>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</si>
  <si>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</si>
  <si>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</si>
  <si>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</si>
  <si>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</si>
  <si>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</si>
  <si>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</si>
  <si>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</si>
  <si>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</si>
  <si>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</si>
  <si>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</si>
  <si>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</si>
  <si>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</si>
  <si>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</si>
  <si>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</si>
  <si>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</si>
  <si>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</si>
  <si>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</si>
  <si>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</si>
  <si>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</si>
  <si>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</si>
  <si>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</si>
  <si>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</si>
  <si>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</si>
  <si>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</si>
  <si>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</si>
  <si>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</si>
  <si>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</si>
  <si>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</si>
  <si>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</si>
  <si>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</si>
  <si>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</si>
  <si>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</si>
  <si>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</si>
  <si>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</si>
  <si>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</si>
  <si>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</si>
  <si>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</si>
  <si>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</si>
  <si>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</si>
  <si>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</si>
  <si>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</si>
  <si>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</si>
  <si>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</si>
  <si>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</si>
  <si>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</si>
  <si>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</si>
  <si>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</si>
  <si>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</si>
  <si>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</si>
  <si>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</si>
  <si>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</si>
  <si>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</si>
  <si>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</si>
  <si>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</si>
  <si>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</si>
  <si>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</si>
  <si>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</si>
  <si>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</si>
  <si>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</si>
  <si>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</si>
  <si>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</si>
  <si>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</si>
  <si>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</si>
  <si>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</si>
  <si>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</si>
  <si>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r>
      <t xml:space="preserve">Contributi da Regione o Prov. Aut. (extra fondo) - Risorse aggiuntive da bilancio regionale a titolo di copertura </t>
    </r>
    <r>
      <rPr>
        <b/>
        <u/>
        <sz val="10"/>
        <rFont val="DecimaWE Rg"/>
      </rPr>
      <t>LEA</t>
    </r>
  </si>
  <si>
    <t>AA0080</t>
  </si>
  <si>
    <r>
      <t xml:space="preserve">Contributi da Regione o Prov. Aut. (extra fondo) - Risorse aggiuntive da bilancio regionale a titolo di copertura </t>
    </r>
    <r>
      <rPr>
        <b/>
        <u/>
        <sz val="10"/>
        <rFont val="DecimaWE Rg"/>
      </rPr>
      <t>extra LEA</t>
    </r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</si>
  <si>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</si>
  <si>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</si>
  <si>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</si>
  <si>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</si>
  <si>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</si>
  <si>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</si>
  <si>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</si>
  <si>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</si>
  <si>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</si>
  <si>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</si>
  <si>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</si>
  <si>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</si>
  <si>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</si>
  <si>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</si>
  <si>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</si>
  <si>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</si>
  <si>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</si>
  <si>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</si>
  <si>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</si>
  <si>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</si>
  <si>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</si>
  <si>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</si>
  <si>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</si>
  <si>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</si>
  <si>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</si>
  <si>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</si>
  <si>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</si>
  <si>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</si>
  <si>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</si>
  <si>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</si>
  <si>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</si>
  <si>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</si>
  <si>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</si>
  <si>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</si>
  <si>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</si>
  <si>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</si>
  <si>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</si>
  <si>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</si>
  <si>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</si>
  <si>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</si>
  <si>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</si>
  <si>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</si>
  <si>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</si>
  <si>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</si>
  <si>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</si>
  <si>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</si>
  <si>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</si>
  <si>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</si>
  <si>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</si>
  <si>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</si>
  <si>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</si>
  <si>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</si>
  <si>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</si>
  <si>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</si>
  <si>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</si>
  <si>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</si>
  <si>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</si>
  <si>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</si>
  <si>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</si>
  <si>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</si>
  <si>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</si>
  <si>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</si>
  <si>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</si>
  <si>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</si>
  <si>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</si>
  <si>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</si>
  <si>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</si>
  <si>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</si>
  <si>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</si>
  <si>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</si>
  <si>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</si>
  <si>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</si>
  <si>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</si>
  <si>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</si>
  <si>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</si>
  <si>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</si>
  <si>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</si>
  <si>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</si>
  <si>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</si>
  <si>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</si>
  <si>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</si>
  <si>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</si>
  <si>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</si>
  <si>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</si>
  <si>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</si>
  <si>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</si>
  <si>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</si>
  <si>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</si>
  <si>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</si>
  <si>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</si>
  <si>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</si>
  <si>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</si>
  <si>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</si>
  <si>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</si>
  <si>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</si>
  <si>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</si>
  <si>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</si>
  <si>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</si>
  <si>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</si>
  <si>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</si>
  <si>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</si>
  <si>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</si>
  <si>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</si>
  <si>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</si>
  <si>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</si>
  <si>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</si>
  <si>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</si>
  <si>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</si>
  <si>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</si>
  <si>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</si>
  <si>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</si>
  <si>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</si>
  <si>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</si>
  <si>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</si>
  <si>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</si>
  <si>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</si>
  <si>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</si>
  <si>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</si>
  <si>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</si>
  <si>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</si>
  <si>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</si>
  <si>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</si>
  <si>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</si>
  <si>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</si>
  <si>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</si>
  <si>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</si>
  <si>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</si>
  <si>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</si>
  <si>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</si>
  <si>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</si>
  <si>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</si>
  <si>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</si>
  <si>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</si>
  <si>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</si>
  <si>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</si>
  <si>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</si>
  <si>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</si>
  <si>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</si>
  <si>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</si>
  <si>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</si>
  <si>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</si>
  <si>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</si>
  <si>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</si>
  <si>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</si>
  <si>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</si>
  <si>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</si>
  <si>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</si>
  <si>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</si>
  <si>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</si>
  <si>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</si>
  <si>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</si>
  <si>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</si>
  <si>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</si>
  <si>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</si>
  <si>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</si>
  <si>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</si>
  <si>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</si>
  <si>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</si>
  <si>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</si>
  <si>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</si>
  <si>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</si>
  <si>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</si>
  <si>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</si>
  <si>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</si>
  <si>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</si>
  <si>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</si>
  <si>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</si>
  <si>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</si>
  <si>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</si>
  <si>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</si>
  <si>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</si>
  <si>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</si>
  <si>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</si>
  <si>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</si>
  <si>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</si>
  <si>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</si>
  <si>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</si>
  <si>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</si>
  <si>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</si>
  <si>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</si>
  <si>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</si>
  <si>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</si>
  <si>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</si>
  <si>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</si>
  <si>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</si>
  <si>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</si>
  <si>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</si>
  <si>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</si>
  <si>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</si>
  <si>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</si>
  <si>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</si>
  <si>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</si>
  <si>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</si>
  <si>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</si>
  <si>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</si>
  <si>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</si>
  <si>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</si>
  <si>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</si>
  <si>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</si>
  <si>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</si>
  <si>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</si>
  <si>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</si>
  <si>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</si>
  <si>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</si>
  <si>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</si>
  <si>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</si>
  <si>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</si>
  <si>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</si>
  <si>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</si>
  <si>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</si>
  <si>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</si>
  <si>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</si>
  <si>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</si>
  <si>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</si>
  <si>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</si>
  <si>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</si>
  <si>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</si>
  <si>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</si>
  <si>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</si>
  <si>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</si>
  <si>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</si>
  <si>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</si>
  <si>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</si>
  <si>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</si>
  <si>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</si>
  <si>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</si>
  <si>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</si>
  <si>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</si>
  <si>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</si>
  <si>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</si>
  <si>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</si>
  <si>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</si>
  <si>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</si>
  <si>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</si>
  <si>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</si>
  <si>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</si>
  <si>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</si>
  <si>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</si>
  <si>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</si>
  <si>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</si>
  <si>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</si>
  <si>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</si>
  <si>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</si>
  <si>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</si>
  <si>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</si>
  <si>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</si>
  <si>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</si>
  <si>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</si>
  <si>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</si>
  <si>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</si>
  <si>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</si>
  <si>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</si>
  <si>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</si>
  <si>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</si>
  <si>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</si>
  <si>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</si>
  <si>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</si>
  <si>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</si>
  <si>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</si>
  <si>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</si>
  <si>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</si>
  <si>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</si>
  <si>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</si>
  <si>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</si>
  <si>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</si>
  <si>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</si>
  <si>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</si>
  <si>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</si>
  <si>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</si>
  <si>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</si>
  <si>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</si>
  <si>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</si>
  <si>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</si>
  <si>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</si>
  <si>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</si>
  <si>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</si>
  <si>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</si>
  <si>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</si>
  <si>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</si>
  <si>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</si>
  <si>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</si>
  <si>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</si>
  <si>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</si>
  <si>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</si>
  <si>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</si>
  <si>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</si>
  <si>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</si>
  <si>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</si>
  <si>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</si>
  <si>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</si>
  <si>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</si>
  <si>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</si>
  <si>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</si>
  <si>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</si>
  <si>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</si>
  <si>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</si>
  <si>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</si>
  <si>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</si>
  <si>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</si>
  <si>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</si>
  <si>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</si>
  <si>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</si>
  <si>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</si>
  <si>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</si>
  <si>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</si>
  <si>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</si>
  <si>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</si>
  <si>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</si>
  <si>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</si>
  <si>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</si>
  <si>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</si>
  <si>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</si>
  <si>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</si>
  <si>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</si>
  <si>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</si>
  <si>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</si>
  <si>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</si>
  <si>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</si>
  <si>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</si>
  <si>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</si>
  <si>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</si>
  <si>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</si>
  <si>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</si>
  <si>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</si>
  <si>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</si>
  <si>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</si>
  <si>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</si>
  <si>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</si>
  <si>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</si>
  <si>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</si>
  <si>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</si>
  <si>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</si>
  <si>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</si>
  <si>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</si>
  <si>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</si>
  <si>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</si>
  <si>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</si>
  <si>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</si>
  <si>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</si>
  <si>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</si>
  <si>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</si>
  <si>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</si>
  <si>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</si>
  <si>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</si>
  <si>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</si>
  <si>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</si>
  <si>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</si>
  <si>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</si>
  <si>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</si>
  <si>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</si>
  <si>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</si>
  <si>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</si>
  <si>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</si>
  <si>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</si>
  <si>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</si>
  <si>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</si>
  <si>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</si>
  <si>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</si>
  <si>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</si>
  <si>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</si>
  <si>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</si>
  <si>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</si>
  <si>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</si>
  <si>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</si>
  <si>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</si>
  <si>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</si>
  <si>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</si>
  <si>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</si>
  <si>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</si>
  <si>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</si>
  <si>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</si>
  <si>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</si>
  <si>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</si>
  <si>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</si>
  <si>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</si>
  <si>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</si>
  <si>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</si>
  <si>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</si>
  <si>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</si>
  <si>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</si>
  <si>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</si>
  <si>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</si>
  <si>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</si>
  <si>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</si>
  <si>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</si>
  <si>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</si>
  <si>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</si>
  <si>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</si>
  <si>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</si>
  <si>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</si>
  <si>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</si>
  <si>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</si>
  <si>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</si>
  <si>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</si>
  <si>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</si>
  <si>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</si>
  <si>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</si>
  <si>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</si>
  <si>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</si>
  <si>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</si>
  <si>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</si>
  <si>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</si>
  <si>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</si>
  <si>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</si>
  <si>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</si>
  <si>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</si>
  <si>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</si>
  <si>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</si>
  <si>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</si>
  <si>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</si>
  <si>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</si>
  <si>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</si>
  <si>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</si>
  <si>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</si>
  <si>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</si>
  <si>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</si>
  <si>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</si>
  <si>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</si>
  <si>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</si>
  <si>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</si>
  <si>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</si>
  <si>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</si>
  <si>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</si>
  <si>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</si>
  <si>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</si>
  <si>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</si>
  <si>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</si>
  <si>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</si>
  <si>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</si>
  <si>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</si>
  <si>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</si>
  <si>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</si>
  <si>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</si>
  <si>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</si>
  <si>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</si>
  <si>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</si>
  <si>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</si>
  <si>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</si>
  <si>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</si>
  <si>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</si>
  <si>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</si>
  <si>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</si>
  <si>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</si>
  <si>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</si>
  <si>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</si>
  <si>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</si>
  <si>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</si>
  <si>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</si>
  <si>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</si>
  <si>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</si>
  <si>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</si>
  <si>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</si>
  <si>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</si>
  <si>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</si>
  <si>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</si>
  <si>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</si>
  <si>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</si>
  <si>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</si>
  <si>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</si>
  <si>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</si>
  <si>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</si>
  <si>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</si>
  <si>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</si>
  <si>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</si>
  <si>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</si>
  <si>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</si>
  <si>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</si>
  <si>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</si>
  <si>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</si>
  <si>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</si>
  <si>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</si>
  <si>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</si>
  <si>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</si>
  <si>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</si>
  <si>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</si>
  <si>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</si>
  <si>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</si>
  <si>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</si>
  <si>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</si>
  <si>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</si>
  <si>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</si>
  <si>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</si>
  <si>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</si>
  <si>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</si>
  <si>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</si>
  <si>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</si>
  <si>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</si>
  <si>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</si>
  <si>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</si>
  <si>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</si>
  <si>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</si>
  <si>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</si>
  <si>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</si>
  <si>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</si>
  <si>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</si>
  <si>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</si>
  <si>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</si>
  <si>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</si>
  <si>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</si>
  <si>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</si>
  <si>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</si>
  <si>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</si>
  <si>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</si>
  <si>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</si>
  <si>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</si>
  <si>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</si>
  <si>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</si>
  <si>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</si>
  <si>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</si>
  <si>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</si>
  <si>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</si>
  <si>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</si>
  <si>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</si>
  <si>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</si>
  <si>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</si>
  <si>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</si>
  <si>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</si>
  <si>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</si>
  <si>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</si>
  <si>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</si>
  <si>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</si>
  <si>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</si>
  <si>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</si>
  <si>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</si>
  <si>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</si>
  <si>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</si>
  <si>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</si>
  <si>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</si>
  <si>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</si>
  <si>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</si>
  <si>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</si>
  <si>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</si>
  <si>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</si>
  <si>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</si>
  <si>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</si>
  <si>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</si>
  <si>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</si>
  <si>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</si>
  <si>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</si>
  <si>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</si>
  <si>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</si>
  <si>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</si>
  <si>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</si>
  <si>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</si>
  <si>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</si>
  <si>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</si>
  <si>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</si>
  <si>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</si>
  <si>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</si>
  <si>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</si>
  <si>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</si>
  <si>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</si>
  <si>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</si>
  <si>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</si>
  <si>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</si>
  <si>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</si>
  <si>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</si>
  <si>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</si>
  <si>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</si>
  <si>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</si>
  <si>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</si>
  <si>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</si>
  <si>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</si>
  <si>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</si>
  <si>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</si>
  <si>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</si>
  <si>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</si>
  <si>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</si>
  <si>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</si>
  <si>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</si>
  <si>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</si>
  <si>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</si>
  <si>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</si>
  <si>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</si>
  <si>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</si>
  <si>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</si>
  <si>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</si>
  <si>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</si>
  <si>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</si>
  <si>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</si>
  <si>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</si>
  <si>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</si>
  <si>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</si>
  <si>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</si>
  <si>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</si>
  <si>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</si>
  <si>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</si>
  <si>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</si>
  <si>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</si>
  <si>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</si>
  <si>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</si>
  <si>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</si>
  <si>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</si>
  <si>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</si>
  <si>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</si>
  <si>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</si>
  <si>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</si>
  <si>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</si>
  <si>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</si>
  <si>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</si>
  <si>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</si>
  <si>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</si>
  <si>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</si>
  <si>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</si>
  <si>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</si>
  <si>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</si>
  <si>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</si>
  <si>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</si>
  <si>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</si>
  <si>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</si>
  <si>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</si>
  <si>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</si>
  <si>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</si>
  <si>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</si>
  <si>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</si>
  <si>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</si>
  <si>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</si>
  <si>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</si>
  <si>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</si>
  <si>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</si>
  <si>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</si>
  <si>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</si>
  <si>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</si>
  <si>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</si>
  <si>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</si>
  <si>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</si>
  <si>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</si>
  <si>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</si>
  <si>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</si>
  <si>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</si>
  <si>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</si>
  <si>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</si>
  <si>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</si>
  <si>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</si>
  <si>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</si>
  <si>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</si>
  <si>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</si>
  <si>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</si>
  <si>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</si>
  <si>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</si>
  <si>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</si>
  <si>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</si>
  <si>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</si>
  <si>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</si>
  <si>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</si>
  <si>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</si>
  <si>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</si>
  <si>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</si>
  <si>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</si>
  <si>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</si>
  <si>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</si>
  <si>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</si>
  <si>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</si>
  <si>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</si>
  <si>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</si>
  <si>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</si>
  <si>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</si>
  <si>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</si>
  <si>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</si>
  <si>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</si>
  <si>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</si>
  <si>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</si>
  <si>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</si>
  <si>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</si>
  <si>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</si>
  <si>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</si>
  <si>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</si>
  <si>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</si>
  <si>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</si>
  <si>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</si>
  <si>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</si>
  <si>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</si>
  <si>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</si>
  <si>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</si>
  <si>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</si>
  <si>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</si>
  <si>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</si>
  <si>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</si>
  <si>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</si>
  <si>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</si>
  <si>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</si>
  <si>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</si>
  <si>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</si>
  <si>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</si>
  <si>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</si>
  <si>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</si>
  <si>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</si>
  <si>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</si>
  <si>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</si>
  <si>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</si>
  <si>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</si>
  <si>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</si>
  <si>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</si>
  <si>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</si>
  <si>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</si>
  <si>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</si>
  <si>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</si>
  <si>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</si>
  <si>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</si>
  <si>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</si>
  <si>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</si>
  <si>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</si>
  <si>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</si>
  <si>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</si>
  <si>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</si>
  <si>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</si>
  <si>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</si>
  <si>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</si>
  <si>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</si>
  <si>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</si>
  <si>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</si>
  <si>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</si>
  <si>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</si>
  <si>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</si>
  <si>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</si>
  <si>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</si>
  <si>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</si>
  <si>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</si>
  <si>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</si>
  <si>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</si>
  <si>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</si>
  <si>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</si>
  <si>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</si>
  <si>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</si>
  <si>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</si>
  <si>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</si>
  <si>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</si>
  <si>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</si>
  <si>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</si>
  <si>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</si>
  <si>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</si>
  <si>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</si>
  <si>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</si>
  <si>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</si>
  <si>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</si>
  <si>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</si>
  <si>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</si>
  <si>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</si>
  <si>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</si>
  <si>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</si>
  <si>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</si>
  <si>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</si>
  <si>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</si>
  <si>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</si>
  <si>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</si>
  <si>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</si>
  <si>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</si>
  <si>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</si>
  <si>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</si>
  <si>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</si>
  <si>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</si>
  <si>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</si>
  <si>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</si>
  <si>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</si>
  <si>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</si>
  <si>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</si>
  <si>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</si>
  <si>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</si>
  <si>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</si>
  <si>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</si>
  <si>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</si>
  <si>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</si>
  <si>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</si>
  <si>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</si>
  <si>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</si>
  <si>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</si>
  <si>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</si>
  <si>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</si>
  <si>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</si>
  <si>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</si>
  <si>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</si>
  <si>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</si>
  <si>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</si>
  <si>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</si>
  <si>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</si>
  <si>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</si>
  <si>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</si>
  <si>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</si>
  <si>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</si>
  <si>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</si>
  <si>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</si>
  <si>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</si>
  <si>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</si>
  <si>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</si>
  <si>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</si>
  <si>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</si>
  <si>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</si>
  <si>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</si>
  <si>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</si>
  <si>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</si>
  <si>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</si>
  <si>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</si>
  <si>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</si>
  <si>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</si>
  <si>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</si>
  <si>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</si>
  <si>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</si>
  <si>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</si>
  <si>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</si>
  <si>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</si>
  <si>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</si>
  <si>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</si>
  <si>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</si>
  <si>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</si>
  <si>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</si>
  <si>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</si>
  <si>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</si>
  <si>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</si>
  <si>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</si>
  <si>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</si>
  <si>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</si>
  <si>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</si>
  <si>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</si>
  <si>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</si>
  <si>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</si>
  <si>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</si>
  <si>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</si>
  <si>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</si>
  <si>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</si>
  <si>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</si>
  <si>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</si>
  <si>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</si>
  <si>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</si>
  <si>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</si>
  <si>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</si>
  <si>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</si>
  <si>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</si>
  <si>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</si>
  <si>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</si>
  <si>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</si>
  <si>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</si>
  <si>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</si>
  <si>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</si>
  <si>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</si>
  <si>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</si>
  <si>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</si>
  <si>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</si>
  <si>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</si>
  <si>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</si>
  <si>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</si>
  <si>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</si>
  <si>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</si>
  <si>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</si>
  <si>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</si>
  <si>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</si>
  <si>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</si>
  <si>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</si>
  <si>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</si>
  <si>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</si>
  <si>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</si>
  <si>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</si>
  <si>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</si>
  <si>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</si>
  <si>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</si>
  <si>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</si>
  <si>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</si>
  <si>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</si>
  <si>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</si>
  <si>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</si>
  <si>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</si>
  <si>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</si>
  <si>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</si>
  <si>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</si>
  <si>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</si>
  <si>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</si>
  <si>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</si>
  <si>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</si>
  <si>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</si>
  <si>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</si>
  <si>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</si>
  <si>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</si>
  <si>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</si>
  <si>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</si>
  <si>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</si>
  <si>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</si>
  <si>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</si>
  <si>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</si>
  <si>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</si>
  <si>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</si>
  <si>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</si>
  <si>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</si>
  <si>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</si>
  <si>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</si>
  <si>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</si>
  <si>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</si>
  <si>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</si>
  <si>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</si>
  <si>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</si>
  <si>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</si>
  <si>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</si>
  <si>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</si>
  <si>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</si>
  <si>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</si>
  <si>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</si>
  <si>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</si>
  <si>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</si>
  <si>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</si>
  <si>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</si>
  <si>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</si>
  <si>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</si>
  <si>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</si>
  <si>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</si>
  <si>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</si>
  <si>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</si>
  <si>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</si>
  <si>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</si>
  <si>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</si>
  <si>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</si>
  <si>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</si>
  <si>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</si>
  <si>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</si>
  <si>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</si>
  <si>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</si>
  <si>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</si>
  <si>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</si>
  <si>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</si>
  <si>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</si>
  <si>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</si>
  <si>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</si>
  <si>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</si>
  <si>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</si>
  <si>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</si>
  <si>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</si>
  <si>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</si>
  <si>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</si>
  <si>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</si>
  <si>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</si>
  <si>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</si>
  <si>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</si>
  <si>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</si>
  <si>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</si>
  <si>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</si>
  <si>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</si>
  <si>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</si>
  <si>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</si>
  <si>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</si>
  <si>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</si>
  <si>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</si>
  <si>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</si>
  <si>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</si>
  <si>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</si>
  <si>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</si>
  <si>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</si>
  <si>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</si>
  <si>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</si>
  <si>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</si>
  <si>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</si>
  <si>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</si>
  <si>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</si>
  <si>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</si>
  <si>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</si>
  <si>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</si>
  <si>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</si>
  <si>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</si>
  <si>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</si>
  <si>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</si>
  <si>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</si>
  <si>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</si>
  <si>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</si>
  <si>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</si>
  <si>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</si>
  <si>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</si>
  <si>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</si>
  <si>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</si>
  <si>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</si>
  <si>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</si>
  <si>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</si>
  <si>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</si>
  <si>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</si>
  <si>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</si>
  <si>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</si>
  <si>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</si>
  <si>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</si>
  <si>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</si>
  <si>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</si>
  <si>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</si>
  <si>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</si>
  <si>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</si>
  <si>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</si>
  <si>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</si>
  <si>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</si>
  <si>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</si>
  <si>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</si>
  <si>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</si>
  <si>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</si>
  <si>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</si>
  <si>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</si>
  <si>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</si>
  <si>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</si>
  <si>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</si>
  <si>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</si>
  <si>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</si>
  <si>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</si>
  <si>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</si>
  <si>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</si>
  <si>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</si>
  <si>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</si>
  <si>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</si>
  <si>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</si>
  <si>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</si>
  <si>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</si>
  <si>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</si>
  <si>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</si>
  <si>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</si>
  <si>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</si>
  <si>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</si>
  <si>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</si>
  <si>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</si>
  <si>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</si>
  <si>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</si>
  <si>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</si>
  <si>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</si>
  <si>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</si>
  <si>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</si>
  <si>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</si>
  <si>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</si>
  <si>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</si>
  <si>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</si>
  <si>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</si>
  <si>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</si>
  <si>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</si>
  <si>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</si>
  <si>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</si>
  <si>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</si>
  <si>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</si>
  <si>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</si>
  <si>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</si>
  <si>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</si>
  <si>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</si>
  <si>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</si>
  <si>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</si>
  <si>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</si>
  <si>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</si>
  <si>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</si>
  <si>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</si>
  <si>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</si>
  <si>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</si>
  <si>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</si>
  <si>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</si>
  <si>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</si>
  <si>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</si>
  <si>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</si>
  <si>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</si>
  <si>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</si>
  <si>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</si>
  <si>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</si>
  <si>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</si>
  <si>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</si>
  <si>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</si>
  <si>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</si>
  <si>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</si>
  <si>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</si>
  <si>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</si>
  <si>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</si>
  <si>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</si>
  <si>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</si>
  <si>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</si>
  <si>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</si>
  <si>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</si>
  <si>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</si>
  <si>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</si>
  <si>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</si>
  <si>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</si>
  <si>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</si>
  <si>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</si>
  <si>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</si>
  <si>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</si>
  <si>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</si>
  <si>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</si>
  <si>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</si>
  <si>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</si>
  <si>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</si>
  <si>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</si>
  <si>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</si>
  <si>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</si>
  <si>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</si>
  <si>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</si>
  <si>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</si>
  <si>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</si>
  <si>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</si>
  <si>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</si>
  <si>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</si>
  <si>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</si>
  <si>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</si>
  <si>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</si>
  <si>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</si>
  <si>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</si>
  <si>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</si>
  <si>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</si>
  <si>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</si>
  <si>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</si>
  <si>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</si>
  <si>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</si>
  <si>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</si>
  <si>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</si>
  <si>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</si>
  <si>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</si>
  <si>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</si>
  <si>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</si>
  <si>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</si>
  <si>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</si>
  <si>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</si>
  <si>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</si>
  <si>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</si>
  <si>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</si>
  <si>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</si>
  <si>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</si>
  <si>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</si>
  <si>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</si>
  <si>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</si>
  <si>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</si>
  <si>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</si>
  <si>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</si>
  <si>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</si>
  <si>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</si>
  <si>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</si>
  <si>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</si>
  <si>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</si>
  <si>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</si>
  <si>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</si>
  <si>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</si>
  <si>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</si>
  <si>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</si>
  <si>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</si>
  <si>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</si>
  <si>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</si>
  <si>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</si>
  <si>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</si>
  <si>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</si>
  <si>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</si>
  <si>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</si>
  <si>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</si>
  <si>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</si>
  <si>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</si>
  <si>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</si>
  <si>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</si>
  <si>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</si>
  <si>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</si>
  <si>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</si>
  <si>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</si>
  <si>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</si>
  <si>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</si>
  <si>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</si>
  <si>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</si>
  <si>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</si>
  <si>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</si>
  <si>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</si>
  <si>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</si>
  <si>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</si>
  <si>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</si>
  <si>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</si>
  <si>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</si>
  <si>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</si>
  <si>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</si>
  <si>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</si>
  <si>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</si>
  <si>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</si>
  <si>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</si>
  <si>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</si>
  <si>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</si>
  <si>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</si>
  <si>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</si>
  <si>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</si>
  <si>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</si>
  <si>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</si>
  <si>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</si>
  <si>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</si>
  <si>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</si>
  <si>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</si>
  <si>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</si>
  <si>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</si>
  <si>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</si>
  <si>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</si>
  <si>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</si>
  <si>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</si>
  <si>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</si>
  <si>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</si>
  <si>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</si>
  <si>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</si>
  <si>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</si>
  <si>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</si>
  <si>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</si>
  <si>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</si>
  <si>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</si>
  <si>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</si>
  <si>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</si>
  <si>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</si>
  <si>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</si>
  <si>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</si>
  <si>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</si>
  <si>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</si>
  <si>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</si>
  <si>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</si>
  <si>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</si>
  <si>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</si>
  <si>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</si>
  <si>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</si>
  <si>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</si>
  <si>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</si>
  <si>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</si>
  <si>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</si>
  <si>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</si>
  <si>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</si>
  <si>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</si>
  <si>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</si>
  <si>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</si>
  <si>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</si>
  <si>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</si>
  <si>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</si>
  <si>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</si>
  <si>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</si>
  <si>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</si>
  <si>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</si>
  <si>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</si>
  <si>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</si>
  <si>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</si>
  <si>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</si>
  <si>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</si>
  <si>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</si>
  <si>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</si>
  <si>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</si>
  <si>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</si>
  <si>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</si>
  <si>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</si>
  <si>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</si>
  <si>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</si>
  <si>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</si>
  <si>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</si>
  <si>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</si>
  <si>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</si>
  <si>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</si>
  <si>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</si>
  <si>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</si>
  <si>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</si>
  <si>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</si>
  <si>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</si>
  <si>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</si>
  <si>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</si>
  <si>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</si>
  <si>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</si>
  <si>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</si>
  <si>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</si>
  <si>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</si>
  <si>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</si>
  <si>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</si>
  <si>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</si>
  <si>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</si>
  <si>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</si>
  <si>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</si>
  <si>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</si>
  <si>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</si>
  <si>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</si>
  <si>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</si>
  <si>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</si>
  <si>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</si>
  <si>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</si>
  <si>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</si>
  <si>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</si>
  <si>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</si>
  <si>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</si>
  <si>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</si>
  <si>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</si>
  <si>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</si>
  <si>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</si>
  <si>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</si>
  <si>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</si>
  <si>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</si>
  <si>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</si>
  <si>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</si>
  <si>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</si>
  <si>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</si>
  <si>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</si>
  <si>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</si>
  <si>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</si>
  <si>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</si>
  <si>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</si>
  <si>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</si>
  <si>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</si>
  <si>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</si>
  <si>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</si>
  <si>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</si>
  <si>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</si>
  <si>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</si>
  <si>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</si>
  <si>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</si>
  <si>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</si>
  <si>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</si>
  <si>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</si>
  <si>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</si>
  <si>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</si>
  <si>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</si>
  <si>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</si>
  <si>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</si>
  <si>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</si>
  <si>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</si>
  <si>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</si>
  <si>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</si>
  <si>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</si>
  <si>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</si>
  <si>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</si>
  <si>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</si>
  <si>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</si>
  <si>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</si>
  <si>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</si>
  <si>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</si>
  <si>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</si>
  <si>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</si>
  <si>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</si>
  <si>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</si>
  <si>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</si>
  <si>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</si>
  <si>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</si>
  <si>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</si>
  <si>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</si>
  <si>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</si>
  <si>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</si>
  <si>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</si>
  <si>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</si>
  <si>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</si>
  <si>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</si>
  <si>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</si>
  <si>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</si>
  <si>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</si>
  <si>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</si>
  <si>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</si>
  <si>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</si>
  <si>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</si>
  <si>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</si>
  <si>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</si>
  <si>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</si>
  <si>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</si>
  <si>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</si>
  <si>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</si>
  <si>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</si>
  <si>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</si>
  <si>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</si>
  <si>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</si>
  <si>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</si>
  <si>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</si>
  <si>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</si>
  <si>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</si>
  <si>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</si>
  <si>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</si>
  <si>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</si>
  <si>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</si>
  <si>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</si>
  <si>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</si>
  <si>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</si>
  <si>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</si>
  <si>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</si>
  <si>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</si>
  <si>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</si>
  <si>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</si>
  <si>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</si>
  <si>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</si>
  <si>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>PERIODO DI RILEVAZIONE</t>
  </si>
  <si>
    <t xml:space="preserve"> REGIONE</t>
  </si>
  <si>
    <t>ENTE SSN</t>
  </si>
  <si>
    <t xml:space="preserve">            ANNO</t>
  </si>
  <si>
    <t xml:space="preserve">    TRIMESTRE</t>
  </si>
  <si>
    <t xml:space="preserve">    PREVENTIVO</t>
  </si>
  <si>
    <t>CONSUNTIVO</t>
  </si>
  <si>
    <t>APPROVAZIONE BILANCIO DA PARTE DEL COLLEGIO SINDACALE</t>
  </si>
  <si>
    <t xml:space="preserve">SI </t>
  </si>
  <si>
    <t xml:space="preserve">NO  </t>
  </si>
  <si>
    <t>Cons</t>
  </si>
  <si>
    <t>CODICE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</si>
  <si>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</si>
  <si>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</si>
  <si>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</si>
  <si>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</si>
  <si>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</si>
  <si>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</si>
  <si>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</si>
  <si>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</si>
  <si>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</si>
  <si>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</si>
  <si>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</si>
  <si>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</si>
  <si>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</si>
  <si>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</si>
  <si>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</si>
  <si>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</si>
  <si>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</si>
  <si>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</si>
  <si>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</si>
  <si>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</si>
  <si>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</si>
  <si>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</si>
  <si>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</si>
  <si>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</si>
  <si>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</si>
  <si>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</si>
  <si>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</si>
  <si>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</si>
  <si>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</si>
  <si>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</si>
  <si>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</si>
  <si>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</si>
  <si>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</si>
  <si>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</si>
  <si>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</si>
  <si>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</si>
  <si>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</si>
  <si>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</si>
  <si>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</si>
  <si>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</si>
  <si>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</si>
  <si>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</si>
  <si>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</si>
  <si>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</si>
  <si>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</si>
  <si>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</si>
  <si>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</si>
  <si>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</si>
  <si>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</si>
  <si>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</si>
  <si>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</si>
  <si>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</si>
  <si>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</si>
  <si>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</si>
  <si>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</si>
  <si>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</si>
  <si>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</si>
  <si>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</si>
  <si>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</si>
  <si>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</si>
  <si>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</si>
  <si>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</si>
  <si>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</si>
  <si>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</si>
  <si>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</si>
  <si>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</si>
  <si>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</si>
  <si>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</si>
  <si>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</si>
  <si>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</si>
  <si>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</si>
  <si>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</si>
  <si>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</si>
  <si>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</si>
  <si>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</si>
  <si>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</si>
  <si>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</si>
  <si>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</si>
  <si>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</si>
  <si>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</si>
  <si>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</si>
  <si>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</si>
  <si>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</si>
  <si>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</si>
  <si>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</si>
  <si>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</si>
  <si>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</si>
  <si>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</si>
  <si>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</si>
  <si>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</si>
  <si>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</si>
  <si>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</si>
  <si>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</si>
  <si>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</si>
  <si>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</si>
  <si>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</si>
  <si>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</si>
  <si>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</si>
  <si>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</si>
  <si>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</si>
  <si>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</si>
  <si>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</si>
  <si>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</si>
  <si>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</si>
  <si>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</si>
  <si>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</si>
  <si>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</si>
  <si>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</si>
  <si>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</si>
  <si>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</si>
  <si>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</si>
  <si>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</si>
  <si>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</si>
  <si>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</si>
  <si>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</si>
  <si>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</si>
  <si>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</si>
  <si>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</si>
  <si>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</si>
  <si>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</si>
  <si>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</si>
  <si>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</si>
  <si>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</si>
  <si>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</si>
  <si>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</si>
  <si>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</si>
  <si>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</si>
  <si>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</si>
  <si>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</si>
  <si>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</si>
  <si>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</si>
  <si>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</si>
  <si>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</si>
  <si>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</si>
  <si>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</si>
  <si>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</si>
  <si>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</si>
  <si>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</si>
  <si>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</si>
  <si>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</si>
  <si>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</si>
  <si>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</si>
  <si>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</si>
  <si>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</si>
  <si>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</si>
  <si>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</si>
  <si>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</si>
  <si>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</si>
  <si>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</si>
  <si>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</si>
  <si>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</si>
  <si>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</si>
  <si>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</si>
  <si>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</si>
  <si>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</si>
  <si>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</si>
  <si>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</si>
  <si>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</si>
  <si>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</si>
  <si>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</si>
  <si>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</si>
  <si>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</si>
  <si>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</si>
  <si>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</si>
  <si>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</si>
  <si>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</si>
  <si>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</si>
  <si>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</si>
  <si>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</si>
  <si>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</si>
  <si>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</si>
  <si>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</si>
  <si>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</si>
  <si>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</si>
  <si>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</si>
  <si>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</si>
  <si>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</si>
  <si>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</si>
  <si>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</si>
  <si>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</si>
  <si>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</si>
  <si>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</si>
  <si>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</si>
  <si>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</si>
  <si>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</si>
  <si>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</si>
  <si>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</si>
  <si>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</si>
  <si>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</si>
  <si>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</si>
  <si>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</si>
  <si>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</si>
  <si>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</si>
  <si>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</si>
  <si>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</si>
  <si>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</si>
  <si>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</si>
  <si>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</si>
  <si>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</si>
  <si>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</si>
  <si>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</si>
  <si>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</si>
  <si>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</si>
  <si>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</si>
  <si>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</si>
  <si>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</si>
  <si>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</si>
  <si>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</si>
  <si>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</si>
  <si>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</si>
  <si>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</si>
  <si>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</si>
  <si>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</si>
  <si>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</si>
  <si>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</si>
  <si>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</si>
  <si>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</si>
  <si>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</si>
  <si>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</si>
  <si>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</si>
  <si>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</si>
  <si>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</si>
  <si>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</si>
  <si>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</si>
  <si>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</si>
  <si>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</si>
  <si>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</si>
  <si>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</si>
  <si>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</si>
  <si>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</si>
  <si>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</si>
  <si>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</si>
  <si>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</si>
  <si>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</si>
  <si>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</si>
  <si>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</si>
  <si>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</si>
  <si>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</si>
  <si>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</si>
  <si>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</si>
  <si>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</si>
  <si>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</si>
  <si>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</si>
  <si>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</si>
  <si>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</si>
  <si>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</si>
  <si>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</si>
  <si>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</si>
  <si>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</si>
  <si>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</si>
  <si>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</si>
  <si>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</si>
  <si>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</si>
  <si>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</si>
  <si>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</si>
  <si>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</si>
  <si>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</si>
  <si>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</si>
  <si>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</si>
  <si>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</si>
  <si>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</si>
  <si>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</si>
  <si>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</si>
  <si>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</si>
  <si>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</si>
  <si>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</si>
  <si>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</si>
  <si>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</si>
  <si>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</si>
  <si>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</si>
  <si>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</si>
  <si>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</si>
  <si>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</si>
  <si>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</si>
  <si>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</si>
  <si>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</si>
  <si>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</si>
  <si>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</si>
  <si>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</si>
  <si>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</si>
  <si>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</si>
  <si>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</si>
  <si>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</si>
  <si>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</si>
  <si>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</si>
  <si>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</si>
  <si>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</si>
  <si>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</si>
  <si>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</si>
  <si>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</si>
  <si>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</si>
  <si>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</si>
  <si>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</si>
  <si>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</si>
  <si>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</si>
  <si>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</si>
  <si>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</si>
  <si>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</si>
  <si>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</si>
  <si>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</si>
  <si>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</si>
  <si>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</si>
  <si>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</si>
  <si>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</si>
  <si>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</si>
  <si>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</si>
  <si>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</si>
  <si>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</si>
  <si>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</si>
  <si>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</si>
  <si>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</si>
  <si>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</si>
  <si>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</si>
  <si>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</si>
  <si>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</si>
  <si>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</si>
  <si>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</si>
  <si>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</si>
  <si>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</si>
  <si>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</si>
  <si>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</si>
  <si>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</si>
  <si>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</si>
  <si>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</si>
  <si>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</si>
  <si>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</si>
  <si>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</si>
  <si>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</si>
  <si>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</si>
  <si>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</si>
  <si>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</si>
  <si>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</si>
  <si>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</si>
  <si>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</si>
  <si>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</si>
  <si>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</si>
  <si>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</si>
  <si>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</si>
  <si>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</si>
  <si>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</si>
  <si>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</si>
  <si>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</si>
  <si>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</si>
  <si>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</si>
  <si>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</si>
  <si>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</si>
  <si>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</si>
  <si>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</si>
  <si>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</si>
  <si>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</si>
  <si>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</si>
  <si>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</si>
  <si>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</si>
  <si>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</si>
  <si>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</si>
  <si>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</si>
  <si>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</si>
  <si>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</si>
  <si>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</si>
  <si>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</si>
  <si>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</si>
  <si>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</si>
  <si>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</si>
  <si>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</si>
  <si>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</si>
  <si>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</si>
  <si>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</si>
  <si>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</si>
  <si>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</si>
  <si>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</si>
  <si>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</si>
  <si>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</si>
  <si>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</si>
  <si>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</si>
  <si>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</si>
  <si>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</si>
  <si>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</si>
  <si>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</si>
  <si>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</si>
  <si>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</si>
  <si>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</si>
  <si>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</si>
  <si>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</si>
  <si>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</si>
  <si>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</si>
  <si>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</si>
  <si>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</si>
  <si>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</si>
  <si>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</si>
  <si>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</si>
  <si>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</si>
  <si>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</si>
  <si>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</si>
  <si>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</si>
  <si>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</si>
  <si>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</si>
  <si>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</si>
  <si>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</si>
  <si>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</si>
  <si>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</si>
  <si>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</si>
  <si>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</si>
  <si>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</si>
  <si>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</si>
  <si>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</si>
  <si>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</si>
  <si>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</si>
  <si>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</si>
  <si>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</si>
  <si>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</si>
  <si>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</si>
  <si>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</si>
  <si>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</si>
  <si>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</si>
  <si>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</si>
  <si>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</si>
  <si>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</si>
  <si>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</si>
  <si>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</si>
  <si>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</si>
  <si>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</si>
  <si>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</si>
  <si>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</si>
  <si>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</si>
  <si>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</si>
  <si>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</si>
  <si>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</si>
  <si>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</si>
  <si>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</si>
  <si>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</si>
  <si>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</si>
  <si>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</si>
  <si>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</si>
  <si>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</si>
  <si>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</si>
  <si>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</si>
  <si>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</si>
  <si>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</si>
  <si>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</si>
  <si>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</si>
  <si>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</si>
  <si>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</si>
  <si>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</si>
  <si>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</si>
  <si>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</si>
  <si>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</si>
  <si>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</si>
  <si>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</si>
  <si>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</si>
  <si>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</si>
  <si>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</si>
  <si>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</si>
  <si>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</si>
  <si>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</si>
  <si>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</si>
  <si>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</si>
  <si>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</si>
  <si>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</si>
  <si>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</si>
  <si>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</si>
  <si>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</si>
  <si>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</si>
  <si>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</si>
  <si>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</si>
  <si>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</si>
  <si>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</si>
  <si>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</si>
  <si>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</si>
  <si>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</si>
  <si>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</si>
  <si>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</si>
  <si>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</si>
  <si>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</si>
  <si>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</si>
  <si>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</si>
  <si>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</si>
  <si>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</si>
  <si>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</si>
  <si>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</si>
  <si>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</si>
  <si>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</si>
  <si>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</si>
  <si>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</si>
  <si>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</si>
  <si>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</si>
  <si>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</si>
  <si>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</si>
  <si>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</si>
  <si>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</si>
  <si>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</si>
  <si>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</si>
  <si>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</si>
  <si>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</si>
  <si>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</si>
  <si>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</si>
  <si>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</si>
  <si>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</si>
  <si>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</si>
  <si>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</si>
  <si>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</si>
  <si>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</si>
  <si>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</si>
  <si>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</si>
  <si>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</si>
  <si>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</si>
  <si>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</si>
  <si>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</si>
  <si>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</si>
  <si>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</si>
  <si>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</si>
  <si>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</si>
  <si>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</si>
  <si>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</si>
  <si>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</si>
  <si>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</si>
  <si>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</si>
  <si>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</si>
  <si>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</si>
  <si>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</si>
  <si>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</si>
  <si>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</si>
  <si>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</si>
  <si>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</si>
  <si>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</si>
  <si>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</si>
  <si>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</si>
  <si>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</si>
  <si>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</si>
  <si>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</si>
  <si>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</si>
  <si>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</si>
  <si>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</si>
  <si>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</si>
  <si>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</si>
  <si>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</si>
  <si>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</si>
  <si>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</si>
  <si>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</si>
  <si>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</si>
  <si>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</si>
  <si>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</si>
  <si>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</si>
  <si>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</si>
  <si>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</si>
  <si>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</si>
  <si>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</si>
  <si>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</si>
  <si>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</si>
  <si>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</si>
  <si>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</si>
  <si>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</si>
  <si>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</si>
  <si>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</si>
  <si>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</si>
  <si>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</si>
  <si>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</si>
  <si>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</si>
  <si>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</si>
  <si>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</si>
  <si>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</si>
  <si>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</si>
  <si>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</si>
  <si>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</si>
  <si>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</si>
  <si>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</si>
  <si>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</si>
  <si>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</si>
  <si>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</si>
  <si>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</si>
  <si>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</si>
  <si>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</si>
  <si>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</si>
  <si>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</si>
  <si>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</si>
  <si>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</si>
  <si>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</si>
  <si>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</si>
  <si>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</si>
  <si>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</si>
  <si>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</si>
  <si>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</si>
  <si>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</si>
  <si>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</si>
  <si>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</si>
  <si>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</si>
  <si>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</si>
  <si>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</si>
  <si>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</si>
  <si>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</si>
  <si>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</si>
  <si>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</si>
  <si>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</si>
  <si>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SOMMA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</si>
  <si>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</si>
  <si>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</si>
  <si>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</si>
  <si>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</si>
  <si>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</si>
  <si>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Importo
2019</t>
  </si>
  <si>
    <t>IMPORTO
2019</t>
  </si>
  <si>
    <t>(Centesimi di euro)</t>
  </si>
  <si>
    <t>ARCS - Conto  Economico Preventivo 2020</t>
  </si>
  <si>
    <t>Preventivo 2020</t>
  </si>
  <si>
    <t>Preconsuntivo 2019</t>
  </si>
  <si>
    <t>VARIAZIONE 2020/2019</t>
  </si>
  <si>
    <t>IMPORTO
2020</t>
  </si>
  <si>
    <t>ARCS</t>
  </si>
  <si>
    <t>ARCS -  VOCE MODELLO CE</t>
  </si>
  <si>
    <t>Importo
2020</t>
  </si>
  <si>
    <t>ARCS - VOCE MODELLO CE</t>
  </si>
  <si>
    <t>Importo 
2019</t>
  </si>
  <si>
    <t>X</t>
  </si>
  <si>
    <t>AZIENDA REGIONALE DI COORDINAMENTO PER LA SALUTE</t>
  </si>
  <si>
    <t>DETTAGLIO DEI COSTI PER ACQUISTI DI BENI E SERVIZI DA AZIENDE DEL SERVIZIO SANITARIO REGIONALE</t>
  </si>
  <si>
    <t>DETTAGLIO DEI COSTI INFRAGRUPPO</t>
  </si>
  <si>
    <t>Mod.CE</t>
  </si>
  <si>
    <t xml:space="preserve">VOCI INFRAGRUPPO - COSTI </t>
  </si>
  <si>
    <t>conto</t>
  </si>
  <si>
    <t>A.S.U. GIULIANO ISONTINA</t>
  </si>
  <si>
    <t>A.S.U. FRIULI CENTRALE</t>
  </si>
  <si>
    <t>A.S. FRIULI OCCIDENTALE</t>
  </si>
  <si>
    <t>BURLO G.</t>
  </si>
  <si>
    <t>C.R.O.</t>
  </si>
  <si>
    <t>TOTALE</t>
  </si>
  <si>
    <t>Importo</t>
  </si>
  <si>
    <t>Conto iscrizione</t>
  </si>
  <si>
    <t>Emoderivati di produzione regionale da pubblico (Aziende sanitarie pubbliche della Regione) Mobilità intraregionale</t>
  </si>
  <si>
    <t>300.100.900.50-100-150</t>
  </si>
  <si>
    <t>300.100.900.200</t>
  </si>
  <si>
    <t>300.100.900.350</t>
  </si>
  <si>
    <t>300.100.900.400</t>
  </si>
  <si>
    <t>300.100.900.450</t>
  </si>
  <si>
    <t>300.100.900.500</t>
  </si>
  <si>
    <t>300.100.900.900</t>
  </si>
  <si>
    <t>300.200.700</t>
  </si>
  <si>
    <t>Acquisti servizi sanitari per medicina di base - Medicina fiscale</t>
  </si>
  <si>
    <t>305.100.50.200</t>
  </si>
  <si>
    <t xml:space="preserve">Acquisti servizi sanitari per farmaceutica </t>
  </si>
  <si>
    <t>305.100.100.200</t>
  </si>
  <si>
    <t xml:space="preserve">Acquisti servizi sanitari per assistenza specialistica ambulatoriale </t>
  </si>
  <si>
    <t>305.100.150.100.20</t>
  </si>
  <si>
    <t>Prestazioni di pronto soccorso non seguite da ricovero - da pubblico (Aziende sanitarie pubbliche della Regione)</t>
  </si>
  <si>
    <t>305.100.200.100</t>
  </si>
  <si>
    <t>305.100.250.100</t>
  </si>
  <si>
    <t>305.100.300.100</t>
  </si>
  <si>
    <t>305.100.350.100</t>
  </si>
  <si>
    <t>305.100.400.100</t>
  </si>
  <si>
    <t>305.100.450.100</t>
  </si>
  <si>
    <t>305.100.500.100</t>
  </si>
  <si>
    <t>305.100.550.100</t>
  </si>
  <si>
    <t>305.100.600.400.20</t>
  </si>
  <si>
    <t>Acquisto prestazioni socio-sanitarie a rilevanza sanitaria</t>
  </si>
  <si>
    <t>305.100.600.100</t>
  </si>
  <si>
    <t>Rimborsi assegni e contributi- rimborsi per attività delegate della Regione</t>
  </si>
  <si>
    <t>305.100.700.600.10</t>
  </si>
  <si>
    <t>Altri rimborsi assegni e contributi v/Aziende sanitarie pubbliche della Regione</t>
  </si>
  <si>
    <t>305.100.700.600.90</t>
  </si>
  <si>
    <t>Ristoro penali per inadempienze contrattuali</t>
  </si>
  <si>
    <t>Rimborso costi formazione</t>
  </si>
  <si>
    <t>Rimborso costi edifici</t>
  </si>
  <si>
    <t>Rimborsi diversi (bolli-spese registrazione-docenze)</t>
  </si>
  <si>
    <t>Rimborso costi CEUR</t>
  </si>
  <si>
    <t>Spese di funzionamento Ceformed</t>
  </si>
  <si>
    <t>BA01341</t>
  </si>
  <si>
    <t>Rimborsi, assegni e contributi v/Regione-GSA</t>
  </si>
  <si>
    <t>Consulenze sanitarie e sociosanitarie da Aziende sanitarie pubbliche della Regione</t>
  </si>
  <si>
    <t>305.100.750.100</t>
  </si>
  <si>
    <t>Rimborso oneri stipendiali personale sanitario in comando da aziende sanitarie pubbliche della Regione</t>
  </si>
  <si>
    <t>305.100.750.400.10</t>
  </si>
  <si>
    <t>Altri servizi sanitari e sociosanitari a rilevanza sanitaria da aziende sanitarie pubbliche della Regione</t>
  </si>
  <si>
    <t>305.100.800.100</t>
  </si>
  <si>
    <t>305.200.100.600.10</t>
  </si>
  <si>
    <t>Consulenze non sanitarie da aziende sanitarie pubbliche della Regione</t>
  </si>
  <si>
    <t>305.200.200.100</t>
  </si>
  <si>
    <t>Rimborso oneri stipendiali personale non sanitario in comando da aziende sanitarie pubbliche della Regione</t>
  </si>
  <si>
    <t>305.200.200.400.10</t>
  </si>
  <si>
    <t>Manutenzioni e riparazioni da aziende sanitrie pubbliche della Regione</t>
  </si>
  <si>
    <t>310.700</t>
  </si>
  <si>
    <t>Locazioni e noleggi da aziende sanitarie pubbliche della Regione</t>
  </si>
  <si>
    <t>315.400</t>
  </si>
  <si>
    <t>Sopravvenienze passive v/aziende sanitarie pubbliche della Regione relative alla mobilità intraregionale</t>
  </si>
  <si>
    <t>390.200.300.100.10</t>
  </si>
  <si>
    <t>Altre sopravvenienze passive v/aziende sanitarie pubbliche della Regione</t>
  </si>
  <si>
    <t>390.200.300.100.20</t>
  </si>
  <si>
    <t>Insussistenzee passive v/aziende sanitarie pubbliche della Regione</t>
  </si>
  <si>
    <t>390.200.400.100</t>
  </si>
  <si>
    <t>TOTALE COSTI INFRAGRUPPO PREVENTIVO 2020</t>
  </si>
  <si>
    <t>PREVENTIVO 2020-RETTIFICA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</si>
</sst>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[$€-2]\ * #,##0.00_-;\-[$€-2]\ * #,##0.00_-;_-[$€-2]\ * &quot;-&quot;??_-"/>
    <numFmt numFmtId="176" formatCode="_-* #,##0_-;\-* #,##0_-;_-* &quot;-&quot;??_-;_-@_-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b/>
      <u/>
      <sz val="10"/>
      <name val="DecimaWE Rg"/>
    </font>
    <font>
      <sz val="10"/>
      <name val="MS Sans Serif"/>
      <family val="2"/>
    </font>
    <font>
      <sz val="10"/>
      <color indexed="9"/>
      <name val="DecimaWE Rg"/>
    </font>
    <font>
      <sz val="12"/>
      <name val="DecimaWE Rg"/>
    </font>
    <font>
      <sz val="12"/>
      <color rgb="FFFF0000"/>
      <name val="DecimaWE Rg"/>
    </font>
    <font>
      <sz val="8"/>
      <color rgb="FFFF0000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New Century Schlbk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4"/>
      <name val="DecimaWE Rg"/>
    </font>
    <font>
      <sz val="9"/>
      <name val="Arial"/>
      <family val="2"/>
    </font>
    <font>
      <sz val="14"/>
      <name val="Arial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1"/>
      <color indexed="19"/>
      <name val="Calibri"/>
      <family val="2"/>
    </font>
    <font>
      <sz val="12"/>
      <color theme="1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56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0" fontId="6" fillId="0" borderId="0"/>
    <xf numFmtId="0" fontId="18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6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6" borderId="0" applyNumberFormat="0" applyBorder="0" applyAlignment="0" applyProtection="0"/>
    <xf numFmtId="0" fontId="25" fillId="5" borderId="49" applyNumberFormat="0" applyAlignment="0" applyProtection="0"/>
    <xf numFmtId="0" fontId="26" fillId="0" borderId="50" applyNumberFormat="0" applyFill="0" applyAlignment="0" applyProtection="0"/>
    <xf numFmtId="0" fontId="27" fillId="14" borderId="51" applyNumberFormat="0" applyAlignment="0" applyProtection="0"/>
    <xf numFmtId="0" fontId="28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3" borderId="0" applyNumberFormat="0" applyBorder="0" applyAlignment="0" applyProtection="0"/>
    <xf numFmtId="0" fontId="24" fillId="18" borderId="0" applyNumberFormat="0" applyBorder="0" applyAlignment="0" applyProtection="0"/>
    <xf numFmtId="38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9" fillId="6" borderId="49" applyNumberFormat="0" applyAlignment="0" applyProtection="0"/>
    <xf numFmtId="170" fontId="3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2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3" fillId="11" borderId="0" applyNumberFormat="0" applyBorder="0" applyAlignment="0" applyProtection="0"/>
    <xf numFmtId="0" fontId="6" fillId="0" borderId="0"/>
    <xf numFmtId="0" fontId="18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2" fillId="7" borderId="52" applyNumberFormat="0" applyAlignment="0" applyProtection="0"/>
    <xf numFmtId="0" fontId="34" fillId="9" borderId="53" applyNumberFormat="0" applyAlignment="0" applyProtection="0"/>
    <xf numFmtId="9" fontId="32" fillId="0" borderId="0" applyFill="0" applyBorder="0" applyAlignment="0" applyProtection="0"/>
    <xf numFmtId="9" fontId="32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49" fontId="35" fillId="19" borderId="54">
      <alignment vertical="center"/>
    </xf>
    <xf numFmtId="49" fontId="6" fillId="20" borderId="54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55" applyNumberFormat="0" applyFill="0" applyAlignment="0" applyProtection="0"/>
    <xf numFmtId="0" fontId="39" fillId="0" borderId="56" applyNumberFormat="0" applyFill="0" applyAlignment="0" applyProtection="0"/>
    <xf numFmtId="0" fontId="40" fillId="0" borderId="57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8" applyNumberFormat="0" applyFill="0" applyAlignment="0" applyProtection="0"/>
    <xf numFmtId="0" fontId="43" fillId="21" borderId="0" applyNumberFormat="0" applyBorder="0" applyAlignment="0" applyProtection="0"/>
    <xf numFmtId="0" fontId="44" fillId="22" borderId="0" applyNumberFormat="0" applyBorder="0" applyAlignment="0" applyProtection="0"/>
    <xf numFmtId="173" fontId="30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74" fontId="69" fillId="0" borderId="0">
      <alignment horizontal="left"/>
    </xf>
    <xf numFmtId="165" fontId="2" fillId="0" borderId="0" applyFont="0" applyFill="0" applyBorder="0" applyAlignment="0" applyProtection="0"/>
    <xf numFmtId="0" fontId="2" fillId="0" borderId="0"/>
    <xf numFmtId="175" fontId="6" fillId="0" borderId="0"/>
    <xf numFmtId="175" fontId="31" fillId="38" borderId="0" applyNumberFormat="0" applyBorder="0" applyAlignment="0" applyProtection="0"/>
    <xf numFmtId="175" fontId="31" fillId="38" borderId="0" applyNumberFormat="0" applyBorder="0" applyAlignment="0" applyProtection="0"/>
    <xf numFmtId="0" fontId="23" fillId="5" borderId="0" applyNumberFormat="0" applyBorder="0" applyAlignment="0" applyProtection="0"/>
    <xf numFmtId="175" fontId="31" fillId="39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0" fontId="23" fillId="6" borderId="0" applyNumberFormat="0" applyBorder="0" applyAlignment="0" applyProtection="0"/>
    <xf numFmtId="175" fontId="31" fillId="41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0" fontId="23" fillId="7" borderId="0" applyNumberFormat="0" applyBorder="0" applyAlignment="0" applyProtection="0"/>
    <xf numFmtId="175" fontId="31" fillId="43" borderId="0" applyNumberFormat="0" applyBorder="0" applyAlignment="0" applyProtection="0"/>
    <xf numFmtId="175" fontId="31" fillId="44" borderId="0" applyNumberFormat="0" applyBorder="0" applyAlignment="0" applyProtection="0"/>
    <xf numFmtId="175" fontId="31" fillId="44" borderId="0" applyNumberFormat="0" applyBorder="0" applyAlignment="0" applyProtection="0"/>
    <xf numFmtId="0" fontId="23" fillId="5" borderId="0" applyNumberFormat="0" applyBorder="0" applyAlignment="0" applyProtection="0"/>
    <xf numFmtId="175" fontId="31" fillId="45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0" fontId="23" fillId="8" borderId="0" applyNumberFormat="0" applyBorder="0" applyAlignment="0" applyProtection="0"/>
    <xf numFmtId="175" fontId="31" fillId="46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0" fontId="23" fillId="6" borderId="0" applyNumberFormat="0" applyBorder="0" applyAlignment="0" applyProtection="0"/>
    <xf numFmtId="175" fontId="31" fillId="44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0" fontId="23" fillId="9" borderId="0" applyNumberFormat="0" applyBorder="0" applyAlignment="0" applyProtection="0"/>
    <xf numFmtId="175" fontId="31" fillId="38" borderId="0" applyNumberFormat="0" applyBorder="0" applyAlignment="0" applyProtection="0"/>
    <xf numFmtId="175" fontId="31" fillId="40" borderId="0" applyNumberFormat="0" applyBorder="0" applyAlignment="0" applyProtection="0"/>
    <xf numFmtId="175" fontId="31" fillId="40" borderId="0" applyNumberFormat="0" applyBorder="0" applyAlignment="0" applyProtection="0"/>
    <xf numFmtId="0" fontId="23" fillId="10" borderId="0" applyNumberFormat="0" applyBorder="0" applyAlignment="0" applyProtection="0"/>
    <xf numFmtId="175" fontId="31" fillId="40" borderId="0" applyNumberFormat="0" applyBorder="0" applyAlignment="0" applyProtection="0"/>
    <xf numFmtId="175" fontId="31" fillId="47" borderId="0" applyNumberFormat="0" applyBorder="0" applyAlignment="0" applyProtection="0"/>
    <xf numFmtId="175" fontId="31" fillId="47" borderId="0" applyNumberFormat="0" applyBorder="0" applyAlignment="0" applyProtection="0"/>
    <xf numFmtId="0" fontId="23" fillId="11" borderId="0" applyNumberFormat="0" applyBorder="0" applyAlignment="0" applyProtection="0"/>
    <xf numFmtId="175" fontId="31" fillId="48" borderId="0" applyNumberFormat="0" applyBorder="0" applyAlignment="0" applyProtection="0"/>
    <xf numFmtId="175" fontId="31" fillId="41" borderId="0" applyNumberFormat="0" applyBorder="0" applyAlignment="0" applyProtection="0"/>
    <xf numFmtId="175" fontId="31" fillId="41" borderId="0" applyNumberFormat="0" applyBorder="0" applyAlignment="0" applyProtection="0"/>
    <xf numFmtId="0" fontId="23" fillId="9" borderId="0" applyNumberFormat="0" applyBorder="0" applyAlignment="0" applyProtection="0"/>
    <xf numFmtId="175" fontId="31" fillId="45" borderId="0" applyNumberFormat="0" applyBorder="0" applyAlignment="0" applyProtection="0"/>
    <xf numFmtId="175" fontId="31" fillId="46" borderId="0" applyNumberFormat="0" applyBorder="0" applyAlignment="0" applyProtection="0"/>
    <xf numFmtId="175" fontId="31" fillId="46" borderId="0" applyNumberFormat="0" applyBorder="0" applyAlignment="0" applyProtection="0"/>
    <xf numFmtId="0" fontId="23" fillId="12" borderId="0" applyNumberFormat="0" applyBorder="0" applyAlignment="0" applyProtection="0"/>
    <xf numFmtId="175" fontId="31" fillId="38" borderId="0" applyNumberFormat="0" applyBorder="0" applyAlignment="0" applyProtection="0"/>
    <xf numFmtId="175" fontId="31" fillId="42" borderId="0" applyNumberFormat="0" applyBorder="0" applyAlignment="0" applyProtection="0"/>
    <xf numFmtId="175" fontId="31" fillId="42" borderId="0" applyNumberFormat="0" applyBorder="0" applyAlignment="0" applyProtection="0"/>
    <xf numFmtId="0" fontId="23" fillId="6" borderId="0" applyNumberFormat="0" applyBorder="0" applyAlignment="0" applyProtection="0"/>
    <xf numFmtId="175" fontId="31" fillId="49" borderId="0" applyNumberFormat="0" applyBorder="0" applyAlignment="0" applyProtection="0"/>
    <xf numFmtId="175" fontId="91" fillId="46" borderId="0" applyNumberFormat="0" applyBorder="0" applyAlignment="0" applyProtection="0"/>
    <xf numFmtId="0" fontId="24" fillId="13" borderId="0" applyNumberFormat="0" applyBorder="0" applyAlignment="0" applyProtection="0"/>
    <xf numFmtId="175" fontId="91" fillId="50" borderId="0" applyNumberFormat="0" applyBorder="0" applyAlignment="0" applyProtection="0"/>
    <xf numFmtId="0" fontId="24" fillId="10" borderId="0" applyNumberFormat="0" applyBorder="0" applyAlignment="0" applyProtection="0"/>
    <xf numFmtId="175" fontId="91" fillId="49" borderId="0" applyNumberFormat="0" applyBorder="0" applyAlignment="0" applyProtection="0"/>
    <xf numFmtId="0" fontId="24" fillId="11" borderId="0" applyNumberFormat="0" applyBorder="0" applyAlignment="0" applyProtection="0"/>
    <xf numFmtId="175" fontId="91" fillId="41" borderId="0" applyNumberFormat="0" applyBorder="0" applyAlignment="0" applyProtection="0"/>
    <xf numFmtId="0" fontId="24" fillId="9" borderId="0" applyNumberFormat="0" applyBorder="0" applyAlignment="0" applyProtection="0"/>
    <xf numFmtId="175" fontId="91" fillId="46" borderId="0" applyNumberFormat="0" applyBorder="0" applyAlignment="0" applyProtection="0"/>
    <xf numFmtId="0" fontId="24" fillId="13" borderId="0" applyNumberFormat="0" applyBorder="0" applyAlignment="0" applyProtection="0"/>
    <xf numFmtId="175" fontId="91" fillId="40" borderId="0" applyNumberFormat="0" applyBorder="0" applyAlignment="0" applyProtection="0"/>
    <xf numFmtId="0" fontId="24" fillId="6" borderId="0" applyNumberFormat="0" applyBorder="0" applyAlignment="0" applyProtection="0"/>
    <xf numFmtId="175" fontId="92" fillId="51" borderId="49" applyNumberFormat="0" applyAlignment="0" applyProtection="0"/>
    <xf numFmtId="0" fontId="25" fillId="5" borderId="49" applyNumberFormat="0" applyAlignment="0" applyProtection="0"/>
    <xf numFmtId="175" fontId="93" fillId="0" borderId="72" applyNumberFormat="0" applyFill="0" applyAlignment="0" applyProtection="0"/>
    <xf numFmtId="0" fontId="26" fillId="0" borderId="50" applyNumberFormat="0" applyFill="0" applyAlignment="0" applyProtection="0"/>
    <xf numFmtId="175" fontId="94" fillId="52" borderId="51" applyNumberFormat="0" applyAlignment="0" applyProtection="0"/>
    <xf numFmtId="0" fontId="27" fillId="14" borderId="51" applyNumberFormat="0" applyAlignment="0" applyProtection="0"/>
    <xf numFmtId="175" fontId="91" fillId="53" borderId="0" applyNumberFormat="0" applyBorder="0" applyAlignment="0" applyProtection="0"/>
    <xf numFmtId="0" fontId="24" fillId="13" borderId="0" applyNumberFormat="0" applyBorder="0" applyAlignment="0" applyProtection="0"/>
    <xf numFmtId="175" fontId="91" fillId="50" borderId="0" applyNumberFormat="0" applyBorder="0" applyAlignment="0" applyProtection="0"/>
    <xf numFmtId="0" fontId="24" fillId="15" borderId="0" applyNumberFormat="0" applyBorder="0" applyAlignment="0" applyProtection="0"/>
    <xf numFmtId="175" fontId="91" fillId="49" borderId="0" applyNumberFormat="0" applyBorder="0" applyAlignment="0" applyProtection="0"/>
    <xf numFmtId="0" fontId="24" fillId="16" borderId="0" applyNumberFormat="0" applyBorder="0" applyAlignment="0" applyProtection="0"/>
    <xf numFmtId="175" fontId="91" fillId="54" borderId="0" applyNumberFormat="0" applyBorder="0" applyAlignment="0" applyProtection="0"/>
    <xf numFmtId="0" fontId="24" fillId="17" borderId="0" applyNumberFormat="0" applyBorder="0" applyAlignment="0" applyProtection="0"/>
    <xf numFmtId="175" fontId="91" fillId="55" borderId="0" applyNumberFormat="0" applyBorder="0" applyAlignment="0" applyProtection="0"/>
    <xf numFmtId="0" fontId="24" fillId="13" borderId="0" applyNumberFormat="0" applyBorder="0" applyAlignment="0" applyProtection="0"/>
    <xf numFmtId="175" fontId="91" fillId="56" borderId="0" applyNumberFormat="0" applyBorder="0" applyAlignment="0" applyProtection="0"/>
    <xf numFmtId="0" fontId="24" fillId="18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29" fillId="47" borderId="49" applyNumberFormat="0" applyAlignment="0" applyProtection="0"/>
    <xf numFmtId="0" fontId="29" fillId="6" borderId="49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96" fillId="47" borderId="0" applyNumberFormat="0" applyBorder="0" applyAlignment="0" applyProtection="0"/>
    <xf numFmtId="0" fontId="33" fillId="11" borderId="0" applyNumberFormat="0" applyBorder="0" applyAlignment="0" applyProtection="0"/>
    <xf numFmtId="0" fontId="1" fillId="0" borderId="0"/>
    <xf numFmtId="0" fontId="6" fillId="0" borderId="0"/>
    <xf numFmtId="175" fontId="6" fillId="0" borderId="0"/>
    <xf numFmtId="175" fontId="1" fillId="0" borderId="0"/>
    <xf numFmtId="175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8" fillId="0" borderId="0"/>
    <xf numFmtId="0" fontId="6" fillId="0" borderId="0"/>
    <xf numFmtId="175" fontId="31" fillId="0" borderId="0"/>
    <xf numFmtId="175" fontId="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8" fillId="0" borderId="0"/>
    <xf numFmtId="0" fontId="6" fillId="0" borderId="0"/>
    <xf numFmtId="175" fontId="6" fillId="0" borderId="0"/>
    <xf numFmtId="0" fontId="18" fillId="0" borderId="0"/>
    <xf numFmtId="17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/>
    <xf numFmtId="0" fontId="1" fillId="0" borderId="0"/>
    <xf numFmtId="175" fontId="18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97" fillId="0" borderId="0"/>
    <xf numFmtId="0" fontId="1" fillId="0" borderId="0"/>
    <xf numFmtId="0" fontId="1" fillId="0" borderId="0"/>
    <xf numFmtId="175" fontId="31" fillId="0" borderId="0"/>
    <xf numFmtId="175" fontId="1" fillId="0" borderId="0"/>
    <xf numFmtId="175" fontId="6" fillId="0" borderId="0"/>
    <xf numFmtId="0" fontId="1" fillId="0" borderId="0"/>
    <xf numFmtId="0" fontId="1" fillId="0" borderId="0"/>
    <xf numFmtId="175" fontId="31" fillId="0" borderId="0"/>
    <xf numFmtId="175" fontId="6" fillId="42" borderId="52" applyNumberFormat="0" applyFont="0" applyAlignment="0" applyProtection="0"/>
    <xf numFmtId="175" fontId="6" fillId="42" borderId="52" applyNumberFormat="0" applyFont="0" applyAlignment="0" applyProtection="0"/>
    <xf numFmtId="0" fontId="32" fillId="7" borderId="52" applyNumberFormat="0" applyAlignment="0" applyProtection="0"/>
    <xf numFmtId="175" fontId="6" fillId="42" borderId="52" applyNumberFormat="0" applyFont="0" applyAlignment="0" applyProtection="0"/>
    <xf numFmtId="175" fontId="34" fillId="51" borderId="53" applyNumberFormat="0" applyAlignment="0" applyProtection="0"/>
    <xf numFmtId="0" fontId="34" fillId="9" borderId="53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9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5" fontId="9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5" fontId="99" fillId="0" borderId="73" applyNumberFormat="0" applyFill="0" applyAlignment="0" applyProtection="0"/>
    <xf numFmtId="0" fontId="38" fillId="0" borderId="55" applyNumberFormat="0" applyFill="0" applyAlignment="0" applyProtection="0"/>
    <xf numFmtId="175" fontId="100" fillId="0" borderId="74" applyNumberFormat="0" applyFill="0" applyAlignment="0" applyProtection="0"/>
    <xf numFmtId="0" fontId="39" fillId="0" borderId="56" applyNumberFormat="0" applyFill="0" applyAlignment="0" applyProtection="0"/>
    <xf numFmtId="175" fontId="101" fillId="0" borderId="75" applyNumberFormat="0" applyFill="0" applyAlignment="0" applyProtection="0"/>
    <xf numFmtId="0" fontId="40" fillId="0" borderId="57" applyNumberFormat="0" applyFill="0" applyAlignment="0" applyProtection="0"/>
    <xf numFmtId="175" fontId="10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4" fontId="69" fillId="0" borderId="0">
      <alignment horizontal="left"/>
    </xf>
    <xf numFmtId="0" fontId="41" fillId="0" borderId="0" applyNumberFormat="0" applyFill="0" applyBorder="0" applyAlignment="0" applyProtection="0"/>
    <xf numFmtId="175" fontId="102" fillId="0" borderId="76" applyNumberFormat="0" applyFill="0" applyAlignment="0" applyProtection="0"/>
    <xf numFmtId="0" fontId="42" fillId="0" borderId="58" applyNumberFormat="0" applyFill="0" applyAlignment="0" applyProtection="0"/>
    <xf numFmtId="175" fontId="103" fillId="45" borderId="0" applyNumberFormat="0" applyBorder="0" applyAlignment="0" applyProtection="0"/>
    <xf numFmtId="0" fontId="43" fillId="21" borderId="0" applyNumberFormat="0" applyBorder="0" applyAlignment="0" applyProtection="0"/>
    <xf numFmtId="175" fontId="104" fillId="46" borderId="0" applyNumberFormat="0" applyBorder="0" applyAlignment="0" applyProtection="0"/>
    <xf numFmtId="0" fontId="44" fillId="22" borderId="0" applyNumberFormat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3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6" fontId="7" fillId="0" borderId="0" xfId="2" applyNumberFormat="1" applyFont="1" applyFill="1" applyAlignment="1">
      <alignment vertical="center"/>
    </xf>
    <xf numFmtId="10" fontId="7" fillId="0" borderId="0" xfId="2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10" fontId="9" fillId="0" borderId="0" xfId="2" applyNumberFormat="1" applyFont="1" applyFill="1" applyBorder="1" applyAlignment="1" applyProtection="1">
      <alignment horizontal="right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>
      <alignment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left" vertical="center"/>
    </xf>
    <xf numFmtId="0" fontId="9" fillId="0" borderId="15" xfId="0" applyFont="1" applyBorder="1" applyAlignment="1" applyProtection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15" xfId="0" quotePrefix="1" applyFont="1" applyBorder="1" applyAlignment="1" applyProtection="1">
      <alignment horizontal="left" vertical="center"/>
    </xf>
    <xf numFmtId="0" fontId="5" fillId="0" borderId="15" xfId="0" applyFont="1" applyBorder="1" applyAlignment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4" fillId="0" borderId="15" xfId="0" applyFont="1" applyBorder="1" applyAlignment="1" applyProtection="1">
      <alignment horizontal="left"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0" xfId="0" applyFont="1" applyFill="1" applyAlignment="1">
      <alignment vertical="center" wrapText="1"/>
    </xf>
    <xf numFmtId="43" fontId="7" fillId="0" borderId="0" xfId="1" applyFont="1" applyFill="1" applyAlignment="1">
      <alignment vertical="center" wrapText="1"/>
    </xf>
    <xf numFmtId="10" fontId="7" fillId="0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0" fontId="7" fillId="0" borderId="0" xfId="2" applyNumberFormat="1" applyFont="1" applyFill="1" applyAlignment="1">
      <alignment vertical="center" wrapText="1"/>
    </xf>
    <xf numFmtId="0" fontId="7" fillId="0" borderId="0" xfId="4" applyFont="1" applyFill="1" applyAlignment="1">
      <alignment vertical="center"/>
    </xf>
    <xf numFmtId="0" fontId="7" fillId="0" borderId="0" xfId="4" applyFont="1" applyFill="1" applyBorder="1" applyAlignment="1">
      <alignment vertical="center"/>
    </xf>
    <xf numFmtId="0" fontId="5" fillId="3" borderId="1" xfId="5" applyFont="1" applyFill="1" applyBorder="1" applyAlignment="1" applyProtection="1">
      <alignment horizontal="left" vertical="center" wrapText="1"/>
    </xf>
    <xf numFmtId="0" fontId="5" fillId="3" borderId="39" xfId="5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vertical="center"/>
    </xf>
    <xf numFmtId="0" fontId="7" fillId="0" borderId="2" xfId="5" applyFont="1" applyFill="1" applyBorder="1" applyAlignment="1" applyProtection="1">
      <alignment horizontal="left" vertical="center" wrapText="1"/>
    </xf>
    <xf numFmtId="0" fontId="7" fillId="0" borderId="40" xfId="5" applyFont="1" applyFill="1" applyBorder="1" applyAlignment="1" applyProtection="1">
      <alignment horizontal="center" vertical="center" wrapText="1"/>
    </xf>
    <xf numFmtId="4" fontId="7" fillId="0" borderId="0" xfId="4" applyNumberFormat="1" applyFont="1" applyFill="1" applyAlignment="1">
      <alignment vertical="center"/>
    </xf>
    <xf numFmtId="0" fontId="5" fillId="0" borderId="2" xfId="5" applyFont="1" applyFill="1" applyBorder="1" applyAlignment="1" applyProtection="1">
      <alignment horizontal="left" vertical="center" wrapText="1"/>
    </xf>
    <xf numFmtId="0" fontId="7" fillId="0" borderId="0" xfId="4" applyFont="1" applyFill="1" applyAlignment="1">
      <alignment vertical="center" wrapText="1"/>
    </xf>
    <xf numFmtId="0" fontId="7" fillId="0" borderId="40" xfId="5" applyFont="1" applyFill="1" applyBorder="1" applyAlignment="1" applyProtection="1">
      <alignment horizontal="center" vertical="center"/>
    </xf>
    <xf numFmtId="0" fontId="16" fillId="0" borderId="40" xfId="5" applyFont="1" applyFill="1" applyBorder="1" applyAlignment="1" applyProtection="1">
      <alignment horizontal="center" vertical="center"/>
    </xf>
    <xf numFmtId="0" fontId="16" fillId="0" borderId="40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left" vertical="center" wrapText="1"/>
    </xf>
    <xf numFmtId="0" fontId="5" fillId="0" borderId="2" xfId="6" applyFont="1" applyFill="1" applyBorder="1" applyAlignment="1">
      <alignment vertical="center" wrapText="1"/>
    </xf>
    <xf numFmtId="0" fontId="5" fillId="0" borderId="41" xfId="6" applyFont="1" applyFill="1" applyBorder="1" applyAlignment="1">
      <alignment vertical="center" wrapText="1"/>
    </xf>
    <xf numFmtId="0" fontId="19" fillId="0" borderId="0" xfId="4" applyFont="1" applyFill="1" applyAlignment="1">
      <alignment vertical="center"/>
    </xf>
    <xf numFmtId="0" fontId="5" fillId="0" borderId="20" xfId="5" applyFont="1" applyFill="1" applyBorder="1" applyAlignment="1" applyProtection="1">
      <alignment horizontal="left" vertical="center" wrapText="1"/>
    </xf>
    <xf numFmtId="0" fontId="7" fillId="0" borderId="45" xfId="5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>
      <alignment vertical="center" wrapText="1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20" fillId="0" borderId="0" xfId="4" applyFont="1" applyFill="1" applyAlignment="1">
      <alignment vertical="center"/>
    </xf>
    <xf numFmtId="0" fontId="5" fillId="3" borderId="46" xfId="5" applyFont="1" applyFill="1" applyBorder="1" applyAlignment="1" applyProtection="1">
      <alignment horizontal="left" vertical="center" wrapText="1"/>
    </xf>
    <xf numFmtId="39" fontId="7" fillId="3" borderId="39" xfId="5" applyNumberFormat="1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left" vertical="center" wrapText="1"/>
    </xf>
    <xf numFmtId="0" fontId="7" fillId="0" borderId="1" xfId="5" applyFont="1" applyFill="1" applyBorder="1" applyAlignment="1" applyProtection="1">
      <alignment horizontal="left" vertical="center" wrapText="1"/>
    </xf>
    <xf numFmtId="39" fontId="7" fillId="0" borderId="40" xfId="5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Alignment="1">
      <alignment vertical="center"/>
    </xf>
    <xf numFmtId="0" fontId="7" fillId="0" borderId="46" xfId="5" applyFont="1" applyFill="1" applyBorder="1" applyAlignment="1" applyProtection="1">
      <alignment horizontal="left" vertical="center" wrapText="1"/>
    </xf>
    <xf numFmtId="0" fontId="7" fillId="0" borderId="2" xfId="5" quotePrefix="1" applyFont="1" applyFill="1" applyBorder="1" applyAlignment="1" applyProtection="1">
      <alignment horizontal="left" vertical="center" wrapText="1"/>
    </xf>
    <xf numFmtId="0" fontId="21" fillId="0" borderId="0" xfId="4" applyFont="1" applyFill="1" applyAlignment="1">
      <alignment vertical="center"/>
    </xf>
    <xf numFmtId="0" fontId="22" fillId="0" borderId="0" xfId="4" applyFont="1" applyFill="1" applyAlignment="1">
      <alignment vertical="center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0" fontId="5" fillId="3" borderId="38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left" vertical="center"/>
    </xf>
    <xf numFmtId="0" fontId="7" fillId="0" borderId="2" xfId="5" applyFont="1" applyFill="1" applyBorder="1" applyAlignment="1" applyProtection="1">
      <alignment horizontal="left" vertical="center"/>
    </xf>
    <xf numFmtId="0" fontId="5" fillId="0" borderId="46" xfId="5" applyFont="1" applyFill="1" applyBorder="1" applyAlignment="1" applyProtection="1">
      <alignment horizontal="left" vertical="center" wrapText="1"/>
    </xf>
    <xf numFmtId="0" fontId="5" fillId="0" borderId="47" xfId="5" applyFont="1" applyFill="1" applyBorder="1" applyAlignment="1" applyProtection="1">
      <alignment horizontal="left" vertical="center"/>
    </xf>
    <xf numFmtId="0" fontId="5" fillId="0" borderId="48" xfId="5" applyFont="1" applyFill="1" applyBorder="1" applyAlignment="1" applyProtection="1">
      <alignment horizontal="left" vertical="center" wrapText="1"/>
    </xf>
    <xf numFmtId="0" fontId="7" fillId="0" borderId="40" xfId="5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vertical="center" wrapText="1"/>
    </xf>
    <xf numFmtId="0" fontId="20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45" fillId="0" borderId="0" xfId="4" applyFont="1" applyFill="1" applyAlignment="1">
      <alignment horizontal="left" vertical="center"/>
    </xf>
    <xf numFmtId="0" fontId="46" fillId="0" borderId="0" xfId="4" applyFont="1" applyFill="1" applyAlignment="1">
      <alignment horizontal="center" vertical="center"/>
    </xf>
    <xf numFmtId="0" fontId="46" fillId="0" borderId="0" xfId="4" applyFont="1" applyFill="1" applyAlignment="1">
      <alignment vertical="center"/>
    </xf>
    <xf numFmtId="165" fontId="47" fillId="23" borderId="0" xfId="116" applyFont="1" applyFill="1" applyAlignment="1">
      <alignment vertical="center"/>
    </xf>
    <xf numFmtId="0" fontId="46" fillId="23" borderId="0" xfId="4" applyFont="1" applyFill="1" applyAlignment="1">
      <alignment vertical="center"/>
    </xf>
    <xf numFmtId="0" fontId="48" fillId="3" borderId="24" xfId="4" applyFont="1" applyFill="1" applyBorder="1" applyAlignment="1">
      <alignment horizontal="center" vertical="center"/>
    </xf>
    <xf numFmtId="0" fontId="48" fillId="3" borderId="25" xfId="4" applyFont="1" applyFill="1" applyBorder="1" applyAlignment="1">
      <alignment horizontal="center" vertical="center"/>
    </xf>
    <xf numFmtId="0" fontId="48" fillId="3" borderId="59" xfId="4" applyFont="1" applyFill="1" applyBorder="1" applyAlignment="1">
      <alignment horizontal="center" vertical="center"/>
    </xf>
    <xf numFmtId="0" fontId="49" fillId="24" borderId="0" xfId="4" applyFont="1" applyFill="1" applyAlignment="1">
      <alignment vertical="center"/>
    </xf>
    <xf numFmtId="0" fontId="48" fillId="3" borderId="60" xfId="4" applyFont="1" applyFill="1" applyBorder="1" applyAlignment="1">
      <alignment horizontal="center" vertical="center"/>
    </xf>
    <xf numFmtId="0" fontId="48" fillId="3" borderId="28" xfId="4" applyFont="1" applyFill="1" applyBorder="1" applyAlignment="1">
      <alignment horizontal="center" vertical="center"/>
    </xf>
    <xf numFmtId="0" fontId="48" fillId="3" borderId="61" xfId="4" applyFont="1" applyFill="1" applyBorder="1" applyAlignment="1">
      <alignment horizontal="center" vertical="center"/>
    </xf>
    <xf numFmtId="0" fontId="50" fillId="0" borderId="0" xfId="4" applyFont="1" applyFill="1" applyAlignment="1">
      <alignment horizontal="left" vertical="center"/>
    </xf>
    <xf numFmtId="0" fontId="48" fillId="0" borderId="0" xfId="4" applyFont="1" applyFill="1" applyAlignment="1">
      <alignment horizontal="left" vertical="center"/>
    </xf>
    <xf numFmtId="0" fontId="48" fillId="0" borderId="0" xfId="4" applyFont="1" applyFill="1" applyAlignment="1">
      <alignment horizontal="center" vertical="center" wrapText="1"/>
    </xf>
    <xf numFmtId="165" fontId="51" fillId="23" borderId="0" xfId="116" applyFont="1" applyFill="1" applyAlignment="1">
      <alignment horizontal="center" vertical="center" wrapText="1"/>
    </xf>
    <xf numFmtId="0" fontId="48" fillId="23" borderId="0" xfId="4" applyFont="1" applyFill="1" applyAlignment="1">
      <alignment horizontal="center" vertical="center" wrapText="1"/>
    </xf>
    <xf numFmtId="0" fontId="52" fillId="24" borderId="0" xfId="4" applyFont="1" applyFill="1" applyAlignment="1">
      <alignment vertical="center"/>
    </xf>
    <xf numFmtId="0" fontId="50" fillId="23" borderId="0" xfId="4" applyFont="1" applyFill="1" applyAlignment="1">
      <alignment vertical="center"/>
    </xf>
    <xf numFmtId="0" fontId="50" fillId="23" borderId="0" xfId="4" applyFont="1" applyFill="1" applyBorder="1" applyAlignment="1">
      <alignment horizontal="center" vertical="center"/>
    </xf>
    <xf numFmtId="0" fontId="50" fillId="0" borderId="0" xfId="4" applyFont="1" applyFill="1" applyAlignment="1">
      <alignment horizontal="center" vertical="center"/>
    </xf>
    <xf numFmtId="165" fontId="47" fillId="23" borderId="0" xfId="116" applyFont="1" applyFill="1" applyAlignment="1">
      <alignment horizontal="center" vertical="center"/>
    </xf>
    <xf numFmtId="0" fontId="50" fillId="23" borderId="0" xfId="4" applyFont="1" applyFill="1" applyAlignment="1">
      <alignment horizontal="center" vertical="center"/>
    </xf>
    <xf numFmtId="0" fontId="45" fillId="25" borderId="31" xfId="4" applyFont="1" applyFill="1" applyBorder="1" applyAlignment="1">
      <alignment horizontal="left" vertical="center"/>
    </xf>
    <xf numFmtId="0" fontId="45" fillId="25" borderId="32" xfId="4" applyFont="1" applyFill="1" applyBorder="1" applyAlignment="1">
      <alignment horizontal="center" vertical="center"/>
    </xf>
    <xf numFmtId="165" fontId="51" fillId="3" borderId="32" xfId="116" applyFont="1" applyFill="1" applyBorder="1" applyAlignment="1">
      <alignment horizontal="center" vertical="center"/>
    </xf>
    <xf numFmtId="0" fontId="45" fillId="3" borderId="32" xfId="4" applyFont="1" applyFill="1" applyBorder="1" applyAlignment="1">
      <alignment horizontal="center" vertical="center"/>
    </xf>
    <xf numFmtId="0" fontId="45" fillId="3" borderId="33" xfId="4" applyFont="1" applyFill="1" applyBorder="1" applyAlignment="1">
      <alignment horizontal="center" vertical="center"/>
    </xf>
    <xf numFmtId="0" fontId="45" fillId="3" borderId="31" xfId="4" applyFont="1" applyFill="1" applyBorder="1" applyAlignment="1">
      <alignment horizontal="left" vertical="center"/>
    </xf>
    <xf numFmtId="0" fontId="50" fillId="0" borderId="24" xfId="4" applyFont="1" applyFill="1" applyBorder="1" applyAlignment="1">
      <alignment horizontal="center" vertical="center"/>
    </xf>
    <xf numFmtId="0" fontId="50" fillId="0" borderId="25" xfId="4" applyFont="1" applyFill="1" applyBorder="1" applyAlignment="1">
      <alignment horizontal="center" vertical="center"/>
    </xf>
    <xf numFmtId="165" fontId="47" fillId="23" borderId="25" xfId="116" applyFont="1" applyFill="1" applyBorder="1" applyAlignment="1">
      <alignment horizontal="center" vertical="center"/>
    </xf>
    <xf numFmtId="0" fontId="50" fillId="23" borderId="25" xfId="4" applyFont="1" applyFill="1" applyBorder="1" applyAlignment="1">
      <alignment horizontal="center" vertical="center"/>
    </xf>
    <xf numFmtId="0" fontId="50" fillId="23" borderId="59" xfId="4" applyFont="1" applyFill="1" applyBorder="1" applyAlignment="1">
      <alignment horizontal="center" vertical="center"/>
    </xf>
    <xf numFmtId="0" fontId="50" fillId="23" borderId="24" xfId="4" applyFont="1" applyFill="1" applyBorder="1" applyAlignment="1">
      <alignment horizontal="center" vertical="center"/>
    </xf>
    <xf numFmtId="0" fontId="50" fillId="0" borderId="14" xfId="4" applyFont="1" applyFill="1" applyBorder="1" applyAlignment="1">
      <alignment horizontal="center" vertical="center"/>
    </xf>
    <xf numFmtId="0" fontId="50" fillId="0" borderId="38" xfId="4" applyFont="1" applyFill="1" applyBorder="1" applyAlignment="1">
      <alignment horizontal="center" vertical="center"/>
    </xf>
    <xf numFmtId="165" fontId="47" fillId="23" borderId="38" xfId="116" applyFont="1" applyFill="1" applyBorder="1" applyAlignment="1">
      <alignment horizontal="center" vertical="center"/>
    </xf>
    <xf numFmtId="0" fontId="50" fillId="23" borderId="38" xfId="4" applyFont="1" applyFill="1" applyBorder="1" applyAlignment="1">
      <alignment horizontal="center" vertical="center"/>
    </xf>
    <xf numFmtId="0" fontId="50" fillId="23" borderId="62" xfId="4" applyFont="1" applyFill="1" applyBorder="1" applyAlignment="1">
      <alignment horizontal="center" vertical="center"/>
    </xf>
    <xf numFmtId="0" fontId="50" fillId="23" borderId="14" xfId="4" applyFont="1" applyFill="1" applyBorder="1" applyAlignment="1">
      <alignment horizontal="left" vertical="center"/>
    </xf>
    <xf numFmtId="0" fontId="50" fillId="23" borderId="0" xfId="4" applyFont="1" applyFill="1" applyBorder="1" applyAlignment="1">
      <alignment horizontal="left" vertical="center"/>
    </xf>
    <xf numFmtId="0" fontId="50" fillId="0" borderId="0" xfId="4" applyFont="1" applyFill="1" applyBorder="1" applyAlignment="1">
      <alignment horizontal="center" vertical="center"/>
    </xf>
    <xf numFmtId="165" fontId="47" fillId="23" borderId="0" xfId="116" applyFont="1" applyFill="1" applyBorder="1" applyAlignment="1">
      <alignment horizontal="center" vertical="center"/>
    </xf>
    <xf numFmtId="0" fontId="50" fillId="23" borderId="14" xfId="4" applyFont="1" applyFill="1" applyBorder="1" applyAlignment="1">
      <alignment horizontal="center" vertical="center"/>
    </xf>
    <xf numFmtId="0" fontId="50" fillId="23" borderId="0" xfId="4" applyFont="1" applyFill="1" applyBorder="1" applyAlignment="1">
      <alignment horizontal="right" vertical="center"/>
    </xf>
    <xf numFmtId="0" fontId="50" fillId="0" borderId="60" xfId="4" applyFont="1" applyFill="1" applyBorder="1" applyAlignment="1">
      <alignment horizontal="center" vertical="center"/>
    </xf>
    <xf numFmtId="0" fontId="50" fillId="0" borderId="28" xfId="4" applyFont="1" applyFill="1" applyBorder="1" applyAlignment="1">
      <alignment horizontal="center" vertical="center"/>
    </xf>
    <xf numFmtId="165" fontId="47" fillId="23" borderId="28" xfId="116" applyFont="1" applyFill="1" applyBorder="1" applyAlignment="1">
      <alignment horizontal="center" vertical="center"/>
    </xf>
    <xf numFmtId="0" fontId="50" fillId="23" borderId="28" xfId="4" applyFont="1" applyFill="1" applyBorder="1" applyAlignment="1">
      <alignment horizontal="center" vertical="center"/>
    </xf>
    <xf numFmtId="0" fontId="50" fillId="23" borderId="61" xfId="4" applyFont="1" applyFill="1" applyBorder="1" applyAlignment="1">
      <alignment horizontal="center" vertical="center"/>
    </xf>
    <xf numFmtId="0" fontId="50" fillId="23" borderId="60" xfId="4" applyFont="1" applyFill="1" applyBorder="1" applyAlignment="1">
      <alignment horizontal="center" vertical="center"/>
    </xf>
    <xf numFmtId="0" fontId="46" fillId="23" borderId="24" xfId="4" applyFont="1" applyFill="1" applyBorder="1" applyAlignment="1">
      <alignment vertical="center"/>
    </xf>
    <xf numFmtId="0" fontId="45" fillId="0" borderId="25" xfId="4" applyFont="1" applyFill="1" applyBorder="1" applyAlignment="1">
      <alignment horizontal="center" vertical="center"/>
    </xf>
    <xf numFmtId="165" fontId="51" fillId="23" borderId="25" xfId="116" applyFont="1" applyFill="1" applyBorder="1" applyAlignment="1">
      <alignment horizontal="center" vertical="center"/>
    </xf>
    <xf numFmtId="0" fontId="45" fillId="23" borderId="25" xfId="4" applyFont="1" applyFill="1" applyBorder="1" applyAlignment="1">
      <alignment horizontal="center" vertical="center"/>
    </xf>
    <xf numFmtId="0" fontId="45" fillId="23" borderId="59" xfId="4" applyFont="1" applyFill="1" applyBorder="1" applyAlignment="1">
      <alignment horizontal="center" vertical="center"/>
    </xf>
    <xf numFmtId="0" fontId="46" fillId="23" borderId="14" xfId="4" applyFont="1" applyFill="1" applyBorder="1" applyAlignment="1">
      <alignment vertical="center"/>
    </xf>
    <xf numFmtId="0" fontId="50" fillId="23" borderId="0" xfId="4" applyFont="1" applyFill="1" applyBorder="1" applyAlignment="1">
      <alignment vertical="center"/>
    </xf>
    <xf numFmtId="0" fontId="46" fillId="23" borderId="60" xfId="4" applyFont="1" applyFill="1" applyBorder="1" applyAlignment="1">
      <alignment vertical="center"/>
    </xf>
    <xf numFmtId="0" fontId="45" fillId="23" borderId="0" xfId="4" applyFont="1" applyFill="1" applyBorder="1" applyAlignment="1">
      <alignment horizontal="center" vertical="center" wrapText="1"/>
    </xf>
    <xf numFmtId="0" fontId="45" fillId="0" borderId="0" xfId="4" applyFont="1" applyFill="1" applyBorder="1" applyAlignment="1">
      <alignment horizontal="center" vertical="center" wrapText="1"/>
    </xf>
    <xf numFmtId="0" fontId="46" fillId="23" borderId="0" xfId="4" applyFont="1" applyFill="1" applyAlignment="1">
      <alignment vertical="center" wrapText="1"/>
    </xf>
    <xf numFmtId="0" fontId="53" fillId="23" borderId="0" xfId="4" applyFont="1" applyFill="1" applyBorder="1" applyAlignment="1">
      <alignment horizontal="center" vertical="center" wrapText="1"/>
    </xf>
    <xf numFmtId="0" fontId="49" fillId="24" borderId="0" xfId="4" applyFont="1" applyFill="1" applyAlignment="1">
      <alignment vertical="center" wrapText="1"/>
    </xf>
    <xf numFmtId="0" fontId="46" fillId="24" borderId="0" xfId="4" applyFont="1" applyFill="1" applyAlignment="1">
      <alignment vertical="center" wrapText="1"/>
    </xf>
    <xf numFmtId="0" fontId="54" fillId="0" borderId="24" xfId="5" applyFont="1" applyFill="1" applyBorder="1" applyAlignment="1" applyProtection="1">
      <alignment horizontal="center" vertical="center" wrapText="1"/>
    </xf>
    <xf numFmtId="0" fontId="54" fillId="24" borderId="0" xfId="5" applyFont="1" applyFill="1" applyBorder="1" applyAlignment="1" applyProtection="1">
      <alignment vertical="center" wrapText="1"/>
    </xf>
    <xf numFmtId="0" fontId="46" fillId="23" borderId="0" xfId="4" applyFont="1" applyFill="1" applyBorder="1" applyAlignment="1">
      <alignment vertical="center" wrapText="1"/>
    </xf>
    <xf numFmtId="0" fontId="54" fillId="24" borderId="0" xfId="5" applyFont="1" applyFill="1" applyBorder="1" applyAlignment="1" applyProtection="1">
      <alignment vertical="center"/>
    </xf>
    <xf numFmtId="0" fontId="58" fillId="24" borderId="0" xfId="4" applyFont="1" applyFill="1" applyAlignment="1">
      <alignment vertical="center" wrapText="1"/>
    </xf>
    <xf numFmtId="0" fontId="56" fillId="24" borderId="0" xfId="4" applyFont="1" applyFill="1" applyAlignment="1">
      <alignment vertical="center" wrapText="1"/>
    </xf>
    <xf numFmtId="0" fontId="56" fillId="0" borderId="0" xfId="4" applyFont="1" applyFill="1" applyAlignment="1">
      <alignment vertical="center" wrapText="1"/>
    </xf>
    <xf numFmtId="0" fontId="54" fillId="0" borderId="47" xfId="5" applyFont="1" applyFill="1" applyBorder="1" applyAlignment="1" applyProtection="1">
      <alignment horizontal="center" vertical="center" wrapText="1"/>
    </xf>
    <xf numFmtId="0" fontId="54" fillId="0" borderId="47" xfId="5" applyFont="1" applyFill="1" applyBorder="1" applyAlignment="1" applyProtection="1">
      <alignment horizontal="left" vertical="center" wrapText="1"/>
    </xf>
    <xf numFmtId="165" fontId="57" fillId="0" borderId="40" xfId="116" applyFont="1" applyBorder="1" applyAlignment="1">
      <alignment horizontal="right" vertical="center" wrapText="1"/>
    </xf>
    <xf numFmtId="0" fontId="45" fillId="24" borderId="0" xfId="4" applyFont="1" applyFill="1" applyAlignment="1">
      <alignment vertical="center" wrapText="1"/>
    </xf>
    <xf numFmtId="0" fontId="45" fillId="0" borderId="0" xfId="4" applyFont="1" applyFill="1" applyAlignment="1">
      <alignment vertical="center" wrapText="1"/>
    </xf>
    <xf numFmtId="0" fontId="61" fillId="0" borderId="47" xfId="5" applyFont="1" applyFill="1" applyBorder="1" applyAlignment="1" applyProtection="1">
      <alignment horizontal="center" vertical="center" wrapText="1"/>
    </xf>
    <xf numFmtId="0" fontId="61" fillId="0" borderId="47" xfId="5" applyFont="1" applyFill="1" applyBorder="1" applyAlignment="1" applyProtection="1">
      <alignment horizontal="left" vertical="center" wrapText="1"/>
    </xf>
    <xf numFmtId="0" fontId="62" fillId="0" borderId="0" xfId="4" applyFont="1" applyFill="1" applyAlignment="1">
      <alignment vertical="center" wrapText="1"/>
    </xf>
    <xf numFmtId="0" fontId="60" fillId="0" borderId="47" xfId="5" applyFont="1" applyFill="1" applyBorder="1" applyAlignment="1" applyProtection="1">
      <alignment horizontal="center" vertical="center" wrapText="1"/>
    </xf>
    <xf numFmtId="0" fontId="60" fillId="0" borderId="47" xfId="5" applyFont="1" applyFill="1" applyBorder="1" applyAlignment="1" applyProtection="1">
      <alignment horizontal="left" vertical="center" wrapText="1"/>
    </xf>
    <xf numFmtId="0" fontId="46" fillId="0" borderId="0" xfId="4" applyFont="1" applyFill="1" applyAlignment="1">
      <alignment vertical="center" wrapText="1"/>
    </xf>
    <xf numFmtId="0" fontId="50" fillId="0" borderId="47" xfId="5" applyFont="1" applyFill="1" applyBorder="1" applyAlignment="1" applyProtection="1">
      <alignment horizontal="center" vertical="center" wrapText="1"/>
    </xf>
    <xf numFmtId="0" fontId="50" fillId="0" borderId="47" xfId="5" applyFont="1" applyFill="1" applyBorder="1" applyAlignment="1" applyProtection="1">
      <alignment horizontal="left" vertical="center" wrapText="1"/>
    </xf>
    <xf numFmtId="0" fontId="50" fillId="24" borderId="47" xfId="5" applyFont="1" applyFill="1" applyBorder="1" applyAlignment="1" applyProtection="1">
      <alignment horizontal="center" vertical="center" wrapText="1"/>
    </xf>
    <xf numFmtId="0" fontId="50" fillId="24" borderId="47" xfId="5" applyFont="1" applyFill="1" applyBorder="1" applyAlignment="1" applyProtection="1">
      <alignment horizontal="left" vertical="center" wrapText="1"/>
    </xf>
    <xf numFmtId="0" fontId="49" fillId="24" borderId="0" xfId="4" applyFont="1" applyFill="1" applyAlignment="1">
      <alignment horizontal="left" vertical="center" wrapText="1"/>
    </xf>
    <xf numFmtId="0" fontId="46" fillId="24" borderId="0" xfId="4" applyFont="1" applyFill="1" applyAlignment="1">
      <alignment horizontal="left" vertical="center" wrapText="1"/>
    </xf>
    <xf numFmtId="0" fontId="49" fillId="0" borderId="0" xfId="4" applyFont="1" applyFill="1" applyAlignment="1">
      <alignment vertical="center" wrapText="1"/>
    </xf>
    <xf numFmtId="165" fontId="57" fillId="0" borderId="40" xfId="116" applyFont="1" applyFill="1" applyBorder="1" applyAlignment="1">
      <alignment horizontal="right" vertical="center" wrapText="1"/>
    </xf>
    <xf numFmtId="0" fontId="60" fillId="26" borderId="47" xfId="5" applyFont="1" applyFill="1" applyBorder="1" applyAlignment="1" applyProtection="1">
      <alignment horizontal="center" vertical="center" wrapText="1"/>
    </xf>
    <xf numFmtId="0" fontId="60" fillId="26" borderId="47" xfId="5" applyFont="1" applyFill="1" applyBorder="1" applyAlignment="1" applyProtection="1">
      <alignment horizontal="left" vertical="center" wrapText="1"/>
    </xf>
    <xf numFmtId="165" fontId="57" fillId="26" borderId="40" xfId="116" applyFont="1" applyFill="1" applyBorder="1" applyAlignment="1">
      <alignment horizontal="right" vertical="center" wrapText="1"/>
    </xf>
    <xf numFmtId="0" fontId="59" fillId="0" borderId="0" xfId="4" applyFont="1" applyFill="1" applyAlignment="1">
      <alignment vertical="center" wrapText="1"/>
    </xf>
    <xf numFmtId="0" fontId="60" fillId="24" borderId="47" xfId="5" applyFont="1" applyFill="1" applyBorder="1" applyAlignment="1" applyProtection="1">
      <alignment horizontal="center" vertical="center" wrapText="1"/>
    </xf>
    <xf numFmtId="0" fontId="60" fillId="24" borderId="47" xfId="5" applyFont="1" applyFill="1" applyBorder="1" applyAlignment="1" applyProtection="1">
      <alignment horizontal="left" vertical="center" wrapText="1"/>
    </xf>
    <xf numFmtId="0" fontId="60" fillId="24" borderId="66" xfId="5" applyFont="1" applyFill="1" applyBorder="1" applyAlignment="1" applyProtection="1">
      <alignment horizontal="left" vertical="center" wrapText="1"/>
    </xf>
    <xf numFmtId="0" fontId="50" fillId="24" borderId="0" xfId="5" applyFont="1" applyFill="1" applyAlignment="1">
      <alignment vertical="center"/>
    </xf>
    <xf numFmtId="0" fontId="50" fillId="24" borderId="0" xfId="5" applyFont="1" applyFill="1" applyBorder="1" applyAlignment="1">
      <alignment vertical="center"/>
    </xf>
    <xf numFmtId="0" fontId="50" fillId="24" borderId="0" xfId="4" applyFont="1" applyFill="1" applyBorder="1" applyAlignment="1">
      <alignment horizontal="center" vertical="center"/>
    </xf>
    <xf numFmtId="0" fontId="50" fillId="24" borderId="0" xfId="4" applyFont="1" applyFill="1" applyBorder="1" applyAlignment="1">
      <alignment vertical="center"/>
    </xf>
    <xf numFmtId="0" fontId="46" fillId="24" borderId="0" xfId="4" applyFont="1" applyFill="1" applyBorder="1" applyAlignment="1">
      <alignment vertical="center"/>
    </xf>
    <xf numFmtId="0" fontId="46" fillId="23" borderId="0" xfId="4" applyFont="1" applyFill="1" applyAlignment="1">
      <alignment horizontal="center" vertical="center"/>
    </xf>
    <xf numFmtId="0" fontId="50" fillId="0" borderId="0" xfId="5" applyFont="1" applyFill="1" applyAlignment="1">
      <alignment horizontal="center" vertical="center"/>
    </xf>
    <xf numFmtId="0" fontId="50" fillId="0" borderId="0" xfId="5" applyFont="1" applyFill="1" applyAlignment="1">
      <alignment vertical="center"/>
    </xf>
    <xf numFmtId="165" fontId="47" fillId="24" borderId="0" xfId="116" applyFont="1" applyFill="1" applyAlignment="1">
      <alignment vertical="center"/>
    </xf>
    <xf numFmtId="0" fontId="52" fillId="24" borderId="0" xfId="5" applyFont="1" applyFill="1" applyAlignment="1">
      <alignment vertical="center"/>
    </xf>
    <xf numFmtId="0" fontId="50" fillId="24" borderId="0" xfId="4" applyFont="1" applyFill="1" applyBorder="1" applyAlignment="1">
      <alignment horizontal="right" vertical="center"/>
    </xf>
    <xf numFmtId="0" fontId="50" fillId="0" borderId="0" xfId="5" applyFont="1" applyFill="1" applyBorder="1" applyAlignment="1">
      <alignment vertical="center"/>
    </xf>
    <xf numFmtId="165" fontId="47" fillId="24" borderId="0" xfId="116" applyFont="1" applyFill="1" applyBorder="1" applyAlignment="1">
      <alignment vertical="center"/>
    </xf>
    <xf numFmtId="0" fontId="52" fillId="24" borderId="0" xfId="5" applyFont="1" applyFill="1" applyBorder="1" applyAlignment="1">
      <alignment vertical="center"/>
    </xf>
    <xf numFmtId="165" fontId="47" fillId="24" borderId="0" xfId="116" applyFont="1" applyFill="1" applyBorder="1" applyAlignment="1">
      <alignment horizontal="center" vertical="center"/>
    </xf>
    <xf numFmtId="0" fontId="52" fillId="24" borderId="0" xfId="4" applyFont="1" applyFill="1" applyBorder="1" applyAlignment="1">
      <alignment horizontal="center" vertical="center"/>
    </xf>
    <xf numFmtId="0" fontId="50" fillId="0" borderId="0" xfId="4" applyFont="1" applyFill="1" applyBorder="1" applyAlignment="1">
      <alignment horizontal="left" vertical="center"/>
    </xf>
    <xf numFmtId="0" fontId="50" fillId="0" borderId="0" xfId="4" applyFont="1" applyFill="1" applyBorder="1" applyAlignment="1">
      <alignment vertical="center"/>
    </xf>
    <xf numFmtId="0" fontId="50" fillId="0" borderId="0" xfId="4" applyFont="1" applyFill="1" applyAlignment="1">
      <alignment vertical="center"/>
    </xf>
    <xf numFmtId="0" fontId="46" fillId="24" borderId="0" xfId="4" applyFont="1" applyFill="1" applyAlignment="1">
      <alignment vertical="center"/>
    </xf>
    <xf numFmtId="0" fontId="46" fillId="0" borderId="0" xfId="4" applyFont="1" applyFill="1" applyBorder="1" applyAlignment="1">
      <alignment vertical="center"/>
    </xf>
    <xf numFmtId="0" fontId="46" fillId="23" borderId="0" xfId="4" applyFont="1" applyFill="1" applyBorder="1" applyAlignment="1">
      <alignment vertical="center"/>
    </xf>
    <xf numFmtId="165" fontId="57" fillId="4" borderId="40" xfId="116" applyFont="1" applyFill="1" applyBorder="1" applyAlignment="1">
      <alignment horizontal="right" vertical="center" wrapText="1"/>
    </xf>
    <xf numFmtId="0" fontId="61" fillId="4" borderId="47" xfId="5" applyFont="1" applyFill="1" applyBorder="1" applyAlignment="1" applyProtection="1">
      <alignment horizontal="center" vertical="center" wrapText="1"/>
    </xf>
    <xf numFmtId="0" fontId="61" fillId="4" borderId="47" xfId="5" applyFont="1" applyFill="1" applyBorder="1" applyAlignment="1" applyProtection="1">
      <alignment horizontal="left" vertical="center" wrapText="1"/>
    </xf>
    <xf numFmtId="0" fontId="55" fillId="27" borderId="63" xfId="5" applyFont="1" applyFill="1" applyBorder="1" applyAlignment="1" applyProtection="1">
      <alignment horizontal="center" vertical="center" wrapText="1"/>
    </xf>
    <xf numFmtId="0" fontId="56" fillId="27" borderId="63" xfId="5" applyFont="1" applyFill="1" applyBorder="1" applyAlignment="1" applyProtection="1">
      <alignment vertical="center" wrapText="1"/>
    </xf>
    <xf numFmtId="165" fontId="57" fillId="27" borderId="64" xfId="116" applyFont="1" applyFill="1" applyBorder="1" applyAlignment="1">
      <alignment horizontal="right" vertical="center" wrapText="1"/>
    </xf>
    <xf numFmtId="0" fontId="54" fillId="28" borderId="47" xfId="5" applyFont="1" applyFill="1" applyBorder="1" applyAlignment="1" applyProtection="1">
      <alignment horizontal="center" vertical="center" wrapText="1"/>
    </xf>
    <xf numFmtId="0" fontId="54" fillId="28" borderId="47" xfId="5" applyFont="1" applyFill="1" applyBorder="1" applyAlignment="1" applyProtection="1">
      <alignment horizontal="left" vertical="center" wrapText="1"/>
    </xf>
    <xf numFmtId="165" fontId="57" fillId="28" borderId="40" xfId="116" applyFont="1" applyFill="1" applyBorder="1" applyAlignment="1">
      <alignment horizontal="right" vertical="center" wrapText="1"/>
    </xf>
    <xf numFmtId="0" fontId="54" fillId="29" borderId="47" xfId="5" applyFont="1" applyFill="1" applyBorder="1" applyAlignment="1" applyProtection="1">
      <alignment horizontal="center" vertical="center" wrapText="1"/>
    </xf>
    <xf numFmtId="0" fontId="54" fillId="29" borderId="47" xfId="5" applyFont="1" applyFill="1" applyBorder="1" applyAlignment="1" applyProtection="1">
      <alignment horizontal="left" vertical="center" wrapText="1"/>
    </xf>
    <xf numFmtId="165" fontId="57" fillId="29" borderId="40" xfId="116" applyFont="1" applyFill="1" applyBorder="1" applyAlignment="1">
      <alignment horizontal="right" vertical="center" wrapText="1"/>
    </xf>
    <xf numFmtId="0" fontId="60" fillId="30" borderId="47" xfId="5" applyFont="1" applyFill="1" applyBorder="1" applyAlignment="1" applyProtection="1">
      <alignment horizontal="center" vertical="center" wrapText="1"/>
    </xf>
    <xf numFmtId="0" fontId="60" fillId="30" borderId="47" xfId="5" applyFont="1" applyFill="1" applyBorder="1" applyAlignment="1" applyProtection="1">
      <alignment horizontal="left" vertical="center" wrapText="1"/>
    </xf>
    <xf numFmtId="165" fontId="57" fillId="30" borderId="40" xfId="116" applyFont="1" applyFill="1" applyBorder="1" applyAlignment="1">
      <alignment horizontal="right" vertical="center" wrapText="1"/>
    </xf>
    <xf numFmtId="0" fontId="50" fillId="31" borderId="47" xfId="5" applyFont="1" applyFill="1" applyBorder="1" applyAlignment="1" applyProtection="1">
      <alignment horizontal="center" vertical="center" wrapText="1"/>
    </xf>
    <xf numFmtId="0" fontId="50" fillId="31" borderId="47" xfId="5" applyFont="1" applyFill="1" applyBorder="1" applyAlignment="1" applyProtection="1">
      <alignment horizontal="left" vertical="center" wrapText="1"/>
    </xf>
    <xf numFmtId="165" fontId="57" fillId="31" borderId="40" xfId="116" applyFont="1" applyFill="1" applyBorder="1" applyAlignment="1">
      <alignment horizontal="right" vertical="center" wrapText="1"/>
    </xf>
    <xf numFmtId="0" fontId="52" fillId="24" borderId="0" xfId="4" applyFont="1" applyFill="1" applyAlignment="1">
      <alignment vertical="center" wrapText="1"/>
    </xf>
    <xf numFmtId="0" fontId="60" fillId="31" borderId="47" xfId="5" applyFont="1" applyFill="1" applyBorder="1" applyAlignment="1" applyProtection="1">
      <alignment horizontal="center" vertical="center" wrapText="1"/>
    </xf>
    <xf numFmtId="0" fontId="60" fillId="31" borderId="47" xfId="5" applyFont="1" applyFill="1" applyBorder="1" applyAlignment="1" applyProtection="1">
      <alignment horizontal="left" vertical="center" wrapText="1"/>
    </xf>
    <xf numFmtId="165" fontId="66" fillId="31" borderId="40" xfId="116" applyFont="1" applyFill="1" applyBorder="1" applyAlignment="1">
      <alignment horizontal="right" vertical="center" wrapText="1"/>
    </xf>
    <xf numFmtId="165" fontId="57" fillId="32" borderId="40" xfId="116" applyFont="1" applyFill="1" applyBorder="1" applyAlignment="1">
      <alignment horizontal="right" vertical="center" wrapText="1"/>
    </xf>
    <xf numFmtId="0" fontId="50" fillId="27" borderId="47" xfId="5" applyFont="1" applyFill="1" applyBorder="1" applyAlignment="1" applyProtection="1">
      <alignment horizontal="center" vertical="center" wrapText="1"/>
    </xf>
    <xf numFmtId="0" fontId="54" fillId="27" borderId="47" xfId="5" applyFont="1" applyFill="1" applyBorder="1" applyAlignment="1" applyProtection="1">
      <alignment horizontal="left" vertical="center" wrapText="1"/>
    </xf>
    <xf numFmtId="165" fontId="57" fillId="27" borderId="40" xfId="116" applyFont="1" applyFill="1" applyBorder="1" applyAlignment="1">
      <alignment horizontal="right" vertical="center" wrapText="1"/>
    </xf>
    <xf numFmtId="0" fontId="5" fillId="0" borderId="39" xfId="5" applyFont="1" applyFill="1" applyBorder="1" applyAlignment="1" applyProtection="1">
      <alignment horizontal="center" vertical="center" wrapText="1"/>
    </xf>
    <xf numFmtId="0" fontId="45" fillId="27" borderId="47" xfId="5" applyFont="1" applyFill="1" applyBorder="1" applyAlignment="1" applyProtection="1">
      <alignment horizontal="left" vertical="center" wrapText="1"/>
    </xf>
    <xf numFmtId="0" fontId="61" fillId="30" borderId="47" xfId="5" applyFont="1" applyFill="1" applyBorder="1" applyAlignment="1" applyProtection="1">
      <alignment horizontal="center" vertical="center" wrapText="1"/>
    </xf>
    <xf numFmtId="0" fontId="61" fillId="30" borderId="47" xfId="5" applyFont="1" applyFill="1" applyBorder="1" applyAlignment="1" applyProtection="1">
      <alignment horizontal="left" vertical="center" wrapText="1"/>
    </xf>
    <xf numFmtId="0" fontId="65" fillId="33" borderId="47" xfId="5" applyFont="1" applyFill="1" applyBorder="1" applyAlignment="1" applyProtection="1">
      <alignment horizontal="center" vertical="center" wrapText="1"/>
    </xf>
    <xf numFmtId="0" fontId="65" fillId="33" borderId="47" xfId="5" applyFont="1" applyFill="1" applyBorder="1" applyAlignment="1" applyProtection="1">
      <alignment horizontal="left" vertical="center" wrapText="1"/>
    </xf>
    <xf numFmtId="165" fontId="57" fillId="33" borderId="40" xfId="116" applyFont="1" applyFill="1" applyBorder="1" applyAlignment="1">
      <alignment horizontal="right" vertical="center" wrapText="1"/>
    </xf>
    <xf numFmtId="0" fontId="65" fillId="32" borderId="47" xfId="5" applyFont="1" applyFill="1" applyBorder="1" applyAlignment="1" applyProtection="1">
      <alignment horizontal="center" vertical="center" wrapText="1"/>
    </xf>
    <xf numFmtId="0" fontId="65" fillId="32" borderId="47" xfId="5" applyFont="1" applyFill="1" applyBorder="1" applyAlignment="1" applyProtection="1">
      <alignment horizontal="left" vertical="center" wrapText="1"/>
    </xf>
    <xf numFmtId="0" fontId="50" fillId="34" borderId="47" xfId="5" applyFont="1" applyFill="1" applyBorder="1" applyAlignment="1" applyProtection="1">
      <alignment horizontal="center" vertical="center" wrapText="1"/>
    </xf>
    <xf numFmtId="0" fontId="50" fillId="34" borderId="47" xfId="5" applyFont="1" applyFill="1" applyBorder="1" applyAlignment="1" applyProtection="1">
      <alignment horizontal="left" vertical="center" wrapText="1"/>
    </xf>
    <xf numFmtId="165" fontId="57" fillId="34" borderId="40" xfId="116" applyFont="1" applyFill="1" applyBorder="1" applyAlignment="1">
      <alignment horizontal="right" vertical="center" wrapText="1"/>
    </xf>
    <xf numFmtId="0" fontId="54" fillId="35" borderId="19" xfId="5" applyFont="1" applyFill="1" applyBorder="1" applyAlignment="1" applyProtection="1">
      <alignment horizontal="center" vertical="center" wrapText="1"/>
    </xf>
    <xf numFmtId="0" fontId="54" fillId="35" borderId="19" xfId="5" applyFont="1" applyFill="1" applyBorder="1" applyAlignment="1" applyProtection="1">
      <alignment horizontal="left" vertical="center" wrapText="1"/>
    </xf>
    <xf numFmtId="165" fontId="57" fillId="35" borderId="45" xfId="116" applyFont="1" applyFill="1" applyBorder="1" applyAlignment="1">
      <alignment horizontal="right" vertical="center" wrapText="1"/>
    </xf>
    <xf numFmtId="0" fontId="5" fillId="0" borderId="28" xfId="5" applyFont="1" applyFill="1" applyBorder="1" applyAlignment="1" applyProtection="1">
      <alignment horizontal="left" vertical="center" wrapText="1"/>
    </xf>
    <xf numFmtId="0" fontId="5" fillId="0" borderId="36" xfId="5" applyFont="1" applyFill="1" applyBorder="1" applyAlignment="1" applyProtection="1">
      <alignment horizontal="center" vertical="center" wrapText="1"/>
    </xf>
    <xf numFmtId="10" fontId="10" fillId="4" borderId="65" xfId="3" applyNumberFormat="1" applyFont="1" applyFill="1" applyBorder="1" applyAlignment="1" applyProtection="1">
      <alignment horizontal="right" vertical="center"/>
    </xf>
    <xf numFmtId="10" fontId="10" fillId="4" borderId="33" xfId="3" applyNumberFormat="1" applyFont="1" applyFill="1" applyBorder="1" applyAlignment="1" applyProtection="1">
      <alignment horizontal="right" vertical="center"/>
    </xf>
    <xf numFmtId="10" fontId="10" fillId="4" borderId="8" xfId="3" applyNumberFormat="1" applyFont="1" applyFill="1" applyBorder="1" applyAlignment="1" applyProtection="1">
      <alignment horizontal="right" vertical="center"/>
    </xf>
    <xf numFmtId="10" fontId="10" fillId="4" borderId="68" xfId="3" applyNumberFormat="1" applyFont="1" applyFill="1" applyBorder="1" applyAlignment="1" applyProtection="1">
      <alignment horizontal="right" vertical="center"/>
    </xf>
    <xf numFmtId="39" fontId="7" fillId="0" borderId="39" xfId="5" applyNumberFormat="1" applyFont="1" applyFill="1" applyBorder="1" applyAlignment="1" applyProtection="1">
      <alignment horizontal="center" vertical="center" wrapText="1"/>
    </xf>
    <xf numFmtId="0" fontId="5" fillId="0" borderId="8" xfId="5" applyFont="1" applyFill="1" applyBorder="1" applyAlignment="1" applyProtection="1">
      <alignment horizontal="left" vertical="center" wrapText="1"/>
    </xf>
    <xf numFmtId="0" fontId="7" fillId="0" borderId="8" xfId="5" applyFont="1" applyFill="1" applyBorder="1" applyAlignment="1" applyProtection="1">
      <alignment horizontal="left" vertical="center" wrapText="1"/>
    </xf>
    <xf numFmtId="0" fontId="5" fillId="0" borderId="65" xfId="5" applyFont="1" applyFill="1" applyBorder="1" applyAlignment="1" applyProtection="1">
      <alignment horizontal="left" vertical="center" wrapText="1"/>
    </xf>
    <xf numFmtId="0" fontId="5" fillId="0" borderId="40" xfId="5" applyFont="1" applyFill="1" applyBorder="1" applyAlignment="1" applyProtection="1">
      <alignment horizontal="center" vertical="center" wrapText="1"/>
    </xf>
    <xf numFmtId="0" fontId="5" fillId="3" borderId="37" xfId="5" applyFont="1" applyFill="1" applyBorder="1" applyAlignment="1" applyProtection="1">
      <alignment horizontal="center" vertical="center" wrapText="1"/>
    </xf>
    <xf numFmtId="0" fontId="7" fillId="0" borderId="37" xfId="5" applyFont="1" applyFill="1" applyBorder="1" applyAlignment="1" applyProtection="1">
      <alignment horizontal="center" vertical="center" wrapText="1"/>
    </xf>
    <xf numFmtId="0" fontId="7" fillId="0" borderId="38" xfId="5" applyFont="1" applyFill="1" applyBorder="1" applyAlignment="1" applyProtection="1">
      <alignment horizontal="center" vertical="center" wrapText="1"/>
    </xf>
    <xf numFmtId="0" fontId="7" fillId="0" borderId="3" xfId="5" applyFont="1" applyFill="1" applyBorder="1" applyAlignment="1" applyProtection="1">
      <alignment horizontal="center" vertical="center" wrapText="1"/>
    </xf>
    <xf numFmtId="0" fontId="5" fillId="0" borderId="3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5" fillId="0" borderId="18" xfId="5" applyFont="1" applyFill="1" applyBorder="1" applyAlignment="1" applyProtection="1">
      <alignment horizontal="center" vertical="center" wrapText="1"/>
    </xf>
    <xf numFmtId="0" fontId="7" fillId="0" borderId="3" xfId="5" applyFont="1" applyFill="1" applyBorder="1" applyAlignment="1" applyProtection="1">
      <alignment horizontal="center" vertical="center"/>
    </xf>
    <xf numFmtId="0" fontId="5" fillId="0" borderId="3" xfId="5" applyFont="1" applyFill="1" applyBorder="1" applyAlignment="1" applyProtection="1">
      <alignment horizontal="center" vertical="center"/>
    </xf>
    <xf numFmtId="0" fontId="5" fillId="0" borderId="38" xfId="5" applyFont="1" applyFill="1" applyBorder="1" applyAlignment="1" applyProtection="1">
      <alignment horizontal="center" vertical="center" wrapText="1"/>
    </xf>
    <xf numFmtId="0" fontId="5" fillId="0" borderId="12" xfId="5" applyFont="1" applyFill="1" applyBorder="1" applyAlignment="1" applyProtection="1">
      <alignment horizontal="center" vertical="center" wrapText="1"/>
    </xf>
    <xf numFmtId="0" fontId="7" fillId="0" borderId="12" xfId="5" applyFont="1" applyFill="1" applyBorder="1" applyAlignment="1" applyProtection="1">
      <alignment horizontal="center" vertical="center" wrapText="1"/>
    </xf>
    <xf numFmtId="0" fontId="5" fillId="3" borderId="3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/>
    </xf>
    <xf numFmtId="0" fontId="7" fillId="0" borderId="7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5" fillId="0" borderId="7" xfId="5" applyFont="1" applyFill="1" applyBorder="1" applyAlignment="1" applyProtection="1">
      <alignment horizontal="center" vertical="center"/>
    </xf>
    <xf numFmtId="0" fontId="5" fillId="0" borderId="27" xfId="5" applyFont="1" applyFill="1" applyBorder="1" applyAlignment="1" applyProtection="1">
      <alignment horizontal="center" vertical="center" wrapText="1"/>
    </xf>
    <xf numFmtId="0" fontId="5" fillId="0" borderId="30" xfId="5" applyFont="1" applyFill="1" applyBorder="1" applyAlignment="1" applyProtection="1">
      <alignment horizontal="center" vertical="center" wrapText="1"/>
    </xf>
    <xf numFmtId="0" fontId="9" fillId="0" borderId="0" xfId="4" applyFont="1" applyFill="1" applyAlignment="1">
      <alignment horizontal="center" vertical="center"/>
    </xf>
    <xf numFmtId="0" fontId="5" fillId="0" borderId="18" xfId="5" applyFont="1" applyFill="1" applyBorder="1" applyAlignment="1" applyProtection="1">
      <alignment horizontal="center" vertical="center"/>
    </xf>
    <xf numFmtId="0" fontId="5" fillId="0" borderId="37" xfId="5" applyFont="1" applyFill="1" applyBorder="1" applyAlignment="1" applyProtection="1">
      <alignment horizontal="center" vertical="center" wrapText="1"/>
    </xf>
    <xf numFmtId="0" fontId="5" fillId="0" borderId="16" xfId="5" applyFont="1" applyFill="1" applyBorder="1" applyAlignment="1" applyProtection="1">
      <alignment horizontal="center" vertical="center"/>
    </xf>
    <xf numFmtId="0" fontId="7" fillId="0" borderId="42" xfId="5" applyFont="1" applyFill="1" applyBorder="1" applyAlignment="1" applyProtection="1">
      <alignment horizontal="center" vertical="center"/>
    </xf>
    <xf numFmtId="0" fontId="7" fillId="0" borderId="12" xfId="5" applyFont="1" applyFill="1" applyBorder="1" applyAlignment="1" applyProtection="1">
      <alignment horizontal="center" vertical="center"/>
    </xf>
    <xf numFmtId="0" fontId="5" fillId="3" borderId="7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/>
    </xf>
    <xf numFmtId="0" fontId="7" fillId="0" borderId="43" xfId="5" applyFont="1" applyFill="1" applyBorder="1" applyAlignment="1" applyProtection="1">
      <alignment horizontal="center" vertical="center"/>
    </xf>
    <xf numFmtId="0" fontId="7" fillId="0" borderId="44" xfId="5" applyFont="1" applyFill="1" applyBorder="1" applyAlignment="1" applyProtection="1">
      <alignment horizontal="center" vertical="center"/>
    </xf>
    <xf numFmtId="0" fontId="5" fillId="0" borderId="44" xfId="5" applyFont="1" applyFill="1" applyBorder="1" applyAlignment="1" applyProtection="1">
      <alignment horizontal="center" vertical="center"/>
    </xf>
    <xf numFmtId="10" fontId="9" fillId="0" borderId="8" xfId="2" quotePrefix="1" applyNumberFormat="1" applyFont="1" applyFill="1" applyBorder="1" applyAlignment="1" applyProtection="1">
      <alignment horizontal="center" vertical="center" wrapText="1"/>
    </xf>
    <xf numFmtId="10" fontId="9" fillId="0" borderId="13" xfId="2" applyNumberFormat="1" applyFont="1" applyFill="1" applyBorder="1" applyAlignment="1" applyProtection="1">
      <alignment horizontal="right" vertical="center" wrapText="1"/>
    </xf>
    <xf numFmtId="10" fontId="9" fillId="0" borderId="17" xfId="2" applyNumberFormat="1" applyFont="1" applyFill="1" applyBorder="1" applyAlignment="1" applyProtection="1">
      <alignment horizontal="right" vertical="center"/>
    </xf>
    <xf numFmtId="10" fontId="10" fillId="0" borderId="62" xfId="3" applyNumberFormat="1" applyFont="1" applyFill="1" applyBorder="1" applyAlignment="1">
      <alignment vertical="center"/>
    </xf>
    <xf numFmtId="10" fontId="12" fillId="0" borderId="62" xfId="3" applyNumberFormat="1" applyFont="1" applyFill="1" applyBorder="1" applyAlignment="1" applyProtection="1">
      <alignment horizontal="right" vertical="center"/>
    </xf>
    <xf numFmtId="10" fontId="9" fillId="0" borderId="62" xfId="3" applyNumberFormat="1" applyFont="1" applyFill="1" applyBorder="1" applyAlignment="1" applyProtection="1">
      <alignment horizontal="right" vertical="center"/>
    </xf>
    <xf numFmtId="10" fontId="10" fillId="0" borderId="62" xfId="3" applyNumberFormat="1" applyFont="1" applyFill="1" applyBorder="1" applyAlignment="1" applyProtection="1">
      <alignment horizontal="right" vertical="center"/>
    </xf>
    <xf numFmtId="10" fontId="10" fillId="0" borderId="67" xfId="3" applyNumberFormat="1" applyFont="1" applyFill="1" applyBorder="1" applyAlignment="1" applyProtection="1">
      <alignment horizontal="right" vertical="center"/>
    </xf>
    <xf numFmtId="10" fontId="10" fillId="0" borderId="17" xfId="3" applyNumberFormat="1" applyFont="1" applyFill="1" applyBorder="1" applyAlignment="1" applyProtection="1">
      <alignment horizontal="right" vertical="center"/>
    </xf>
    <xf numFmtId="10" fontId="9" fillId="0" borderId="17" xfId="3" applyNumberFormat="1" applyFont="1" applyFill="1" applyBorder="1" applyAlignment="1" applyProtection="1">
      <alignment horizontal="right" vertical="center"/>
    </xf>
    <xf numFmtId="10" fontId="9" fillId="0" borderId="17" xfId="3" applyNumberFormat="1" applyFont="1" applyFill="1" applyBorder="1" applyAlignment="1">
      <alignment horizontal="right" vertical="center"/>
    </xf>
    <xf numFmtId="10" fontId="10" fillId="0" borderId="67" xfId="3" applyNumberFormat="1" applyFont="1" applyFill="1" applyBorder="1" applyAlignment="1">
      <alignment horizontal="right" vertical="center"/>
    </xf>
    <xf numFmtId="10" fontId="10" fillId="0" borderId="17" xfId="3" applyNumberFormat="1" applyFont="1" applyFill="1" applyBorder="1" applyAlignment="1">
      <alignment horizontal="right" vertical="center"/>
    </xf>
    <xf numFmtId="10" fontId="10" fillId="0" borderId="69" xfId="3" applyNumberFormat="1" applyFont="1" applyFill="1" applyBorder="1" applyAlignment="1">
      <alignment horizontal="right" vertical="center"/>
    </xf>
    <xf numFmtId="43" fontId="5" fillId="0" borderId="0" xfId="1" applyFont="1" applyAlignment="1">
      <alignment vertical="center"/>
    </xf>
    <xf numFmtId="43" fontId="5" fillId="0" borderId="0" xfId="1" applyFont="1" applyFill="1" applyAlignment="1">
      <alignment vertical="center"/>
    </xf>
    <xf numFmtId="43" fontId="7" fillId="0" borderId="0" xfId="1" applyFont="1" applyFill="1" applyAlignment="1">
      <alignment vertical="center"/>
    </xf>
    <xf numFmtId="43" fontId="8" fillId="0" borderId="2" xfId="1" applyFont="1" applyFill="1" applyBorder="1" applyAlignment="1" applyProtection="1">
      <alignment vertical="center"/>
    </xf>
    <xf numFmtId="43" fontId="9" fillId="0" borderId="0" xfId="1" applyFont="1" applyFill="1" applyBorder="1" applyAlignment="1" applyProtection="1">
      <alignment horizontal="left" vertical="center"/>
    </xf>
    <xf numFmtId="43" fontId="9" fillId="0" borderId="0" xfId="1" applyFont="1" applyFill="1" applyBorder="1" applyAlignment="1" applyProtection="1">
      <alignment horizontal="right" vertical="center"/>
    </xf>
    <xf numFmtId="43" fontId="9" fillId="0" borderId="3" xfId="1" quotePrefix="1" applyFont="1" applyFill="1" applyBorder="1" applyAlignment="1" applyProtection="1">
      <alignment horizontal="center" vertical="center" wrapText="1"/>
    </xf>
    <xf numFmtId="43" fontId="9" fillId="0" borderId="11" xfId="1" applyFont="1" applyBorder="1" applyAlignment="1">
      <alignment vertical="center"/>
    </xf>
    <xf numFmtId="43" fontId="9" fillId="0" borderId="11" xfId="1" applyFont="1" applyFill="1" applyBorder="1" applyAlignment="1">
      <alignment vertical="center"/>
    </xf>
    <xf numFmtId="43" fontId="9" fillId="0" borderId="12" xfId="1" applyFont="1" applyFill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left" vertical="center"/>
    </xf>
    <xf numFmtId="43" fontId="9" fillId="0" borderId="16" xfId="1" applyFont="1" applyFill="1" applyBorder="1" applyAlignment="1" applyProtection="1">
      <alignment horizontal="right" vertical="center"/>
    </xf>
    <xf numFmtId="43" fontId="9" fillId="0" borderId="15" xfId="1" applyFont="1" applyBorder="1" applyAlignment="1" applyProtection="1">
      <alignment horizontal="left" vertical="center"/>
    </xf>
    <xf numFmtId="43" fontId="9" fillId="0" borderId="15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>
      <alignment vertical="center"/>
    </xf>
    <xf numFmtId="43" fontId="12" fillId="0" borderId="15" xfId="1" applyFont="1" applyBorder="1" applyAlignment="1" applyProtection="1">
      <alignment horizontal="right" vertical="center"/>
    </xf>
    <xf numFmtId="43" fontId="12" fillId="0" borderId="15" xfId="1" applyFont="1" applyFill="1" applyBorder="1" applyAlignment="1" applyProtection="1">
      <alignment horizontal="right" vertical="center"/>
    </xf>
    <xf numFmtId="43" fontId="9" fillId="0" borderId="15" xfId="1" applyFont="1" applyFill="1" applyBorder="1" applyAlignment="1" applyProtection="1">
      <alignment horizontal="right" vertical="center"/>
    </xf>
    <xf numFmtId="43" fontId="14" fillId="0" borderId="15" xfId="1" applyFont="1" applyBorder="1" applyAlignment="1" applyProtection="1">
      <alignment horizontal="righ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2" borderId="18" xfId="1" applyFont="1" applyFill="1" applyBorder="1" applyAlignment="1" applyProtection="1">
      <alignment horizontal="right" vertical="center"/>
    </xf>
    <xf numFmtId="43" fontId="10" fillId="4" borderId="18" xfId="1" applyFont="1" applyFill="1" applyBorder="1" applyAlignment="1" applyProtection="1">
      <alignment horizontal="right" vertical="center"/>
    </xf>
    <xf numFmtId="43" fontId="9" fillId="0" borderId="15" xfId="1" applyFont="1" applyBorder="1" applyAlignment="1" applyProtection="1">
      <alignment horizontal="right" vertical="center"/>
    </xf>
    <xf numFmtId="43" fontId="10" fillId="0" borderId="15" xfId="1" applyFont="1" applyBorder="1" applyAlignment="1" applyProtection="1">
      <alignment horizontal="right" vertical="center"/>
    </xf>
    <xf numFmtId="43" fontId="10" fillId="0" borderId="20" xfId="1" applyFont="1" applyBorder="1" applyAlignment="1" applyProtection="1">
      <alignment horizontal="right" vertical="center"/>
    </xf>
    <xf numFmtId="43" fontId="10" fillId="0" borderId="20" xfId="1" applyFont="1" applyFill="1" applyBorder="1" applyAlignment="1" applyProtection="1">
      <alignment horizontal="right" vertical="center"/>
    </xf>
    <xf numFmtId="43" fontId="10" fillId="2" borderId="23" xfId="1" applyFont="1" applyFill="1" applyBorder="1" applyAlignment="1" applyProtection="1">
      <alignment horizontal="right" vertical="center"/>
    </xf>
    <xf numFmtId="43" fontId="10" fillId="4" borderId="23" xfId="1" applyFont="1" applyFill="1" applyBorder="1" applyAlignment="1" applyProtection="1">
      <alignment horizontal="right" vertical="center"/>
    </xf>
    <xf numFmtId="43" fontId="10" fillId="0" borderId="16" xfId="1" applyFont="1" applyBorder="1" applyAlignment="1" applyProtection="1">
      <alignment horizontal="right" vertical="center"/>
    </xf>
    <xf numFmtId="43" fontId="10" fillId="0" borderId="16" xfId="1" applyFont="1" applyFill="1" applyBorder="1" applyAlignment="1" applyProtection="1">
      <alignment horizontal="right" vertical="center"/>
    </xf>
    <xf numFmtId="43" fontId="9" fillId="0" borderId="16" xfId="1" applyFont="1" applyFill="1" applyBorder="1" applyAlignment="1">
      <alignment horizontal="right" vertical="center"/>
    </xf>
    <xf numFmtId="43" fontId="10" fillId="2" borderId="3" xfId="1" applyFont="1" applyFill="1" applyBorder="1" applyAlignment="1" applyProtection="1">
      <alignment horizontal="right" vertical="center"/>
    </xf>
    <xf numFmtId="43" fontId="10" fillId="4" borderId="3" xfId="1" applyFont="1" applyFill="1" applyBorder="1" applyAlignment="1" applyProtection="1">
      <alignment horizontal="right" vertical="center"/>
    </xf>
    <xf numFmtId="43" fontId="10" fillId="0" borderId="20" xfId="1" applyFont="1" applyBorder="1" applyAlignment="1">
      <alignment horizontal="right" vertical="center"/>
    </xf>
    <xf numFmtId="43" fontId="10" fillId="0" borderId="20" xfId="1" applyFont="1" applyFill="1" applyBorder="1" applyAlignment="1">
      <alignment horizontal="right" vertical="center"/>
    </xf>
    <xf numFmtId="43" fontId="10" fillId="2" borderId="22" xfId="1" applyFont="1" applyFill="1" applyBorder="1" applyAlignment="1" applyProtection="1">
      <alignment horizontal="right" vertical="center"/>
    </xf>
    <xf numFmtId="43" fontId="10" fillId="4" borderId="22" xfId="1" applyFont="1" applyFill="1" applyBorder="1" applyAlignment="1" applyProtection="1">
      <alignment horizontal="right" vertical="center"/>
    </xf>
    <xf numFmtId="43" fontId="9" fillId="0" borderId="16" xfId="1" applyFont="1" applyBorder="1" applyAlignment="1">
      <alignment horizontal="right" vertical="center"/>
    </xf>
    <xf numFmtId="43" fontId="10" fillId="0" borderId="16" xfId="1" applyFont="1" applyFill="1" applyBorder="1" applyAlignment="1">
      <alignment horizontal="right" vertical="center"/>
    </xf>
    <xf numFmtId="43" fontId="10" fillId="0" borderId="30" xfId="1" applyFont="1" applyFill="1" applyBorder="1" applyAlignment="1">
      <alignment horizontal="right" vertical="center"/>
    </xf>
    <xf numFmtId="43" fontId="7" fillId="0" borderId="0" xfId="1" applyFont="1" applyAlignment="1">
      <alignment vertical="center"/>
    </xf>
    <xf numFmtId="43" fontId="7" fillId="0" borderId="0" xfId="1" applyFont="1" applyAlignment="1">
      <alignment vertical="center" wrapText="1"/>
    </xf>
    <xf numFmtId="165" fontId="51" fillId="24" borderId="35" xfId="116" applyFont="1" applyFill="1" applyBorder="1" applyAlignment="1" applyProtection="1">
      <alignment horizontal="center" vertical="center" wrapText="1"/>
    </xf>
    <xf numFmtId="43" fontId="5" fillId="3" borderId="39" xfId="1" applyFont="1" applyFill="1" applyBorder="1" applyAlignment="1" applyProtection="1">
      <alignment horizontal="left" vertical="center" wrapText="1"/>
    </xf>
    <xf numFmtId="43" fontId="7" fillId="25" borderId="40" xfId="1" applyFont="1" applyFill="1" applyBorder="1" applyAlignment="1" applyProtection="1">
      <alignment horizontal="left" vertical="center" wrapText="1"/>
    </xf>
    <xf numFmtId="43" fontId="7" fillId="0" borderId="40" xfId="1" applyFont="1" applyFill="1" applyBorder="1" applyAlignment="1" applyProtection="1">
      <alignment horizontal="right" vertical="center"/>
    </xf>
    <xf numFmtId="43" fontId="7" fillId="25" borderId="40" xfId="1" applyFont="1" applyFill="1" applyBorder="1" applyAlignment="1" applyProtection="1">
      <alignment horizontal="right" vertical="center" wrapText="1"/>
    </xf>
    <xf numFmtId="43" fontId="5" fillId="0" borderId="40" xfId="1" applyFont="1" applyFill="1" applyBorder="1" applyAlignment="1" applyProtection="1">
      <alignment horizontal="right" vertical="center" wrapText="1"/>
    </xf>
    <xf numFmtId="43" fontId="7" fillId="3" borderId="39" xfId="1" applyFont="1" applyFill="1" applyBorder="1" applyAlignment="1" applyProtection="1">
      <alignment horizontal="right" vertical="center" wrapText="1"/>
    </xf>
    <xf numFmtId="43" fontId="7" fillId="0" borderId="40" xfId="1" applyFont="1" applyFill="1" applyBorder="1" applyAlignment="1" applyProtection="1">
      <alignment horizontal="right" vertical="center" wrapText="1"/>
    </xf>
    <xf numFmtId="43" fontId="7" fillId="0" borderId="45" xfId="1" applyFont="1" applyFill="1" applyBorder="1" applyAlignment="1" applyProtection="1">
      <alignment horizontal="right" vertical="center"/>
    </xf>
    <xf numFmtId="43" fontId="7" fillId="0" borderId="0" xfId="1" applyFont="1" applyFill="1" applyBorder="1" applyAlignment="1">
      <alignment vertical="center"/>
    </xf>
    <xf numFmtId="43" fontId="7" fillId="25" borderId="39" xfId="1" applyFont="1" applyFill="1" applyBorder="1" applyAlignment="1" applyProtection="1">
      <alignment horizontal="right" vertical="center" wrapText="1"/>
    </xf>
    <xf numFmtId="43" fontId="7" fillId="0" borderId="39" xfId="1" applyFont="1" applyFill="1" applyBorder="1" applyAlignment="1" applyProtection="1">
      <alignment horizontal="right" vertical="center" wrapText="1"/>
    </xf>
    <xf numFmtId="43" fontId="5" fillId="3" borderId="39" xfId="1" applyFont="1" applyFill="1" applyBorder="1" applyAlignment="1" applyProtection="1">
      <alignment horizontal="right" vertical="center" wrapText="1"/>
    </xf>
    <xf numFmtId="43" fontId="7" fillId="0" borderId="40" xfId="1" applyFont="1" applyFill="1" applyBorder="1" applyAlignment="1">
      <alignment horizontal="right" vertical="center"/>
    </xf>
    <xf numFmtId="43" fontId="7" fillId="0" borderId="39" xfId="1" applyFont="1" applyFill="1" applyBorder="1" applyAlignment="1" applyProtection="1">
      <alignment horizontal="right" vertical="center"/>
    </xf>
    <xf numFmtId="43" fontId="7" fillId="0" borderId="36" xfId="1" applyFont="1" applyFill="1" applyBorder="1" applyAlignment="1" applyProtection="1">
      <alignment horizontal="right" vertical="center" wrapText="1"/>
    </xf>
    <xf numFmtId="43" fontId="7" fillId="0" borderId="0" xfId="1" applyFont="1" applyFill="1" applyBorder="1" applyAlignment="1">
      <alignment horizontal="right" vertical="center"/>
    </xf>
    <xf numFmtId="43" fontId="7" fillId="0" borderId="0" xfId="1" applyFont="1" applyFill="1" applyAlignment="1">
      <alignment horizontal="right" vertical="center"/>
    </xf>
    <xf numFmtId="0" fontId="5" fillId="36" borderId="35" xfId="5" applyFont="1" applyFill="1" applyBorder="1" applyAlignment="1" applyProtection="1">
      <alignment horizontal="center" vertical="center"/>
    </xf>
    <xf numFmtId="0" fontId="10" fillId="36" borderId="35" xfId="5" applyFont="1" applyFill="1" applyBorder="1" applyAlignment="1" applyProtection="1">
      <alignment horizontal="center" vertical="center"/>
    </xf>
    <xf numFmtId="0" fontId="54" fillId="0" borderId="6" xfId="5" applyFont="1" applyFill="1" applyBorder="1" applyAlignment="1" applyProtection="1">
      <alignment horizontal="center" vertical="center" wrapText="1"/>
    </xf>
    <xf numFmtId="0" fontId="55" fillId="0" borderId="6" xfId="5" applyFont="1" applyFill="1" applyBorder="1" applyAlignment="1" applyProtection="1">
      <alignment horizontal="center" vertical="center" wrapText="1"/>
    </xf>
    <xf numFmtId="0" fontId="50" fillId="0" borderId="8" xfId="5" applyFont="1" applyFill="1" applyBorder="1" applyAlignment="1" applyProtection="1">
      <alignment horizontal="center" vertical="center" wrapText="1"/>
    </xf>
    <xf numFmtId="0" fontId="60" fillId="0" borderId="8" xfId="5" applyFont="1" applyFill="1" applyBorder="1" applyAlignment="1" applyProtection="1">
      <alignment horizontal="center" vertical="center" wrapText="1"/>
    </xf>
    <xf numFmtId="0" fontId="50" fillId="24" borderId="8" xfId="5" applyFont="1" applyFill="1" applyBorder="1" applyAlignment="1" applyProtection="1">
      <alignment horizontal="center" vertical="center" wrapText="1"/>
    </xf>
    <xf numFmtId="0" fontId="54" fillId="0" borderId="8" xfId="5" applyFont="1" applyFill="1" applyBorder="1" applyAlignment="1" applyProtection="1">
      <alignment horizontal="center" vertical="center" wrapText="1"/>
    </xf>
    <xf numFmtId="0" fontId="50" fillId="0" borderId="8" xfId="5" applyFont="1" applyFill="1" applyBorder="1" applyAlignment="1">
      <alignment horizontal="center" vertical="center" wrapText="1"/>
    </xf>
    <xf numFmtId="0" fontId="64" fillId="0" borderId="8" xfId="5" applyFont="1" applyFill="1" applyBorder="1" applyAlignment="1" applyProtection="1">
      <alignment horizontal="center" vertical="center" wrapText="1"/>
    </xf>
    <xf numFmtId="0" fontId="50" fillId="26" borderId="8" xfId="5" applyFont="1" applyFill="1" applyBorder="1" applyAlignment="1" applyProtection="1">
      <alignment horizontal="center" vertical="center" wrapText="1"/>
    </xf>
    <xf numFmtId="0" fontId="50" fillId="24" borderId="8" xfId="5" applyFont="1" applyFill="1" applyBorder="1" applyAlignment="1">
      <alignment horizontal="center" vertical="center" wrapText="1"/>
    </xf>
    <xf numFmtId="0" fontId="54" fillId="0" borderId="8" xfId="5" applyFont="1" applyFill="1" applyBorder="1" applyAlignment="1">
      <alignment horizontal="center" vertical="center" wrapText="1"/>
    </xf>
    <xf numFmtId="0" fontId="54" fillId="0" borderId="8" xfId="5" quotePrefix="1" applyFont="1" applyFill="1" applyBorder="1" applyAlignment="1" applyProtection="1">
      <alignment horizontal="center" vertical="center" wrapText="1"/>
    </xf>
    <xf numFmtId="0" fontId="54" fillId="24" borderId="8" xfId="5" applyFont="1" applyFill="1" applyBorder="1" applyAlignment="1" applyProtection="1">
      <alignment horizontal="center" vertical="center" wrapText="1"/>
    </xf>
    <xf numFmtId="0" fontId="50" fillId="24" borderId="70" xfId="5" applyFont="1" applyFill="1" applyBorder="1" applyAlignment="1" applyProtection="1">
      <alignment horizontal="center" vertical="center" wrapText="1"/>
    </xf>
    <xf numFmtId="0" fontId="54" fillId="0" borderId="31" xfId="5" applyFont="1" applyFill="1" applyBorder="1" applyAlignment="1" applyProtection="1">
      <alignment horizontal="center" vertical="center" wrapText="1"/>
    </xf>
    <xf numFmtId="43" fontId="9" fillId="0" borderId="0" xfId="4" applyNumberFormat="1" applyFont="1" applyFill="1" applyAlignment="1">
      <alignment vertical="center"/>
    </xf>
    <xf numFmtId="175" fontId="6" fillId="0" borderId="0" xfId="121"/>
    <xf numFmtId="175" fontId="15" fillId="0" borderId="0" xfId="121" applyFont="1"/>
    <xf numFmtId="175" fontId="72" fillId="0" borderId="0" xfId="121" applyFont="1"/>
    <xf numFmtId="175" fontId="73" fillId="0" borderId="0" xfId="121" applyFont="1"/>
    <xf numFmtId="175" fontId="75" fillId="2" borderId="3" xfId="121" applyFont="1" applyFill="1" applyBorder="1" applyAlignment="1">
      <alignment horizontal="center" vertical="center" wrapText="1"/>
    </xf>
    <xf numFmtId="175" fontId="76" fillId="2" borderId="3" xfId="121" applyFont="1" applyFill="1" applyBorder="1" applyAlignment="1">
      <alignment horizontal="center" vertical="center" wrapText="1"/>
    </xf>
    <xf numFmtId="175" fontId="77" fillId="0" borderId="37" xfId="121" applyFont="1" applyBorder="1" applyAlignment="1">
      <alignment horizontal="center" vertical="center"/>
    </xf>
    <xf numFmtId="175" fontId="78" fillId="0" borderId="38" xfId="121" applyFont="1" applyBorder="1" applyAlignment="1">
      <alignment horizontal="left" vertical="center" wrapText="1"/>
    </xf>
    <xf numFmtId="49" fontId="78" fillId="0" borderId="38" xfId="121" applyNumberFormat="1" applyFont="1" applyBorder="1" applyAlignment="1">
      <alignment horizontal="left" vertical="center"/>
    </xf>
    <xf numFmtId="176" fontId="78" fillId="37" borderId="38" xfId="61" applyNumberFormat="1" applyFont="1" applyFill="1" applyBorder="1" applyAlignment="1">
      <alignment horizontal="right" vertical="center"/>
    </xf>
    <xf numFmtId="176" fontId="77" fillId="37" borderId="38" xfId="61" applyNumberFormat="1" applyFont="1" applyFill="1" applyBorder="1" applyAlignment="1">
      <alignment horizontal="right" vertical="center"/>
    </xf>
    <xf numFmtId="176" fontId="78" fillId="0" borderId="38" xfId="61" applyNumberFormat="1" applyFont="1" applyBorder="1" applyAlignment="1">
      <alignment horizontal="right" vertical="center"/>
    </xf>
    <xf numFmtId="176" fontId="78" fillId="0" borderId="71" xfId="61" applyNumberFormat="1" applyFont="1" applyBorder="1" applyAlignment="1">
      <alignment horizontal="right" vertical="center"/>
    </xf>
    <xf numFmtId="175" fontId="77" fillId="0" borderId="7" xfId="121" applyFont="1" applyBorder="1" applyAlignment="1">
      <alignment horizontal="center" vertical="center"/>
    </xf>
    <xf numFmtId="175" fontId="78" fillId="0" borderId="3" xfId="121" applyFont="1" applyBorder="1" applyAlignment="1">
      <alignment horizontal="left" vertical="center"/>
    </xf>
    <xf numFmtId="49" fontId="78" fillId="0" borderId="3" xfId="121" applyNumberFormat="1" applyFont="1" applyBorder="1" applyAlignment="1">
      <alignment horizontal="left" vertical="center"/>
    </xf>
    <xf numFmtId="176" fontId="78" fillId="37" borderId="3" xfId="61" applyNumberFormat="1" applyFont="1" applyFill="1" applyBorder="1" applyAlignment="1">
      <alignment horizontal="right" vertical="center"/>
    </xf>
    <xf numFmtId="176" fontId="77" fillId="37" borderId="3" xfId="61" applyNumberFormat="1" applyFont="1" applyFill="1" applyBorder="1" applyAlignment="1">
      <alignment horizontal="right" vertical="center"/>
    </xf>
    <xf numFmtId="176" fontId="78" fillId="0" borderId="3" xfId="61" applyNumberFormat="1" applyFont="1" applyBorder="1" applyAlignment="1">
      <alignment horizontal="right" vertical="center"/>
    </xf>
    <xf numFmtId="49" fontId="15" fillId="0" borderId="3" xfId="121" applyNumberFormat="1" applyFont="1" applyBorder="1" applyAlignment="1">
      <alignment horizontal="left" vertical="center"/>
    </xf>
    <xf numFmtId="175" fontId="77" fillId="0" borderId="14" xfId="121" applyFont="1" applyBorder="1" applyAlignment="1">
      <alignment horizontal="center" vertical="center"/>
    </xf>
    <xf numFmtId="176" fontId="77" fillId="37" borderId="3" xfId="61" applyNumberFormat="1" applyFont="1" applyFill="1" applyBorder="1" applyAlignment="1">
      <alignment horizontal="left" vertical="center"/>
    </xf>
    <xf numFmtId="176" fontId="71" fillId="37" borderId="38" xfId="61" applyNumberFormat="1" applyFont="1" applyFill="1" applyBorder="1" applyAlignment="1">
      <alignment vertical="center"/>
    </xf>
    <xf numFmtId="176" fontId="74" fillId="37" borderId="38" xfId="61" applyNumberFormat="1" applyFont="1" applyFill="1" applyBorder="1" applyAlignment="1">
      <alignment horizontal="left" vertical="center"/>
    </xf>
    <xf numFmtId="176" fontId="71" fillId="0" borderId="38" xfId="61" applyNumberFormat="1" applyFont="1" applyBorder="1" applyAlignment="1">
      <alignment vertical="center"/>
    </xf>
    <xf numFmtId="175" fontId="79" fillId="0" borderId="0" xfId="121" applyFont="1" applyAlignment="1">
      <alignment vertical="center"/>
    </xf>
    <xf numFmtId="175" fontId="72" fillId="0" borderId="0" xfId="121" applyFont="1" applyAlignment="1">
      <alignment horizontal="right" vertical="center"/>
    </xf>
    <xf numFmtId="175" fontId="78" fillId="0" borderId="3" xfId="121" applyFont="1" applyBorder="1" applyAlignment="1">
      <alignment horizontal="left" vertical="center" wrapText="1"/>
    </xf>
    <xf numFmtId="176" fontId="78" fillId="0" borderId="3" xfId="61" applyNumberFormat="1" applyFont="1" applyFill="1" applyBorder="1" applyAlignment="1">
      <alignment horizontal="right" vertical="center"/>
    </xf>
    <xf numFmtId="176" fontId="71" fillId="0" borderId="3" xfId="61" applyNumberFormat="1" applyFont="1" applyFill="1" applyBorder="1" applyAlignment="1">
      <alignment horizontal="left" vertical="center"/>
    </xf>
    <xf numFmtId="176" fontId="77" fillId="0" borderId="3" xfId="61" applyNumberFormat="1" applyFont="1" applyFill="1" applyBorder="1" applyAlignment="1">
      <alignment horizontal="left" vertical="center"/>
    </xf>
    <xf numFmtId="176" fontId="71" fillId="0" borderId="71" xfId="61" applyNumberFormat="1" applyFont="1" applyBorder="1" applyAlignment="1">
      <alignment horizontal="right" vertical="center"/>
    </xf>
    <xf numFmtId="176" fontId="78" fillId="0" borderId="3" xfId="61" applyNumberFormat="1" applyFont="1" applyFill="1" applyBorder="1" applyAlignment="1">
      <alignment horizontal="right" vertical="center" wrapText="1"/>
    </xf>
    <xf numFmtId="176" fontId="77" fillId="0" borderId="3" xfId="61" applyNumberFormat="1" applyFont="1" applyFill="1" applyBorder="1" applyAlignment="1">
      <alignment horizontal="left" vertical="center" wrapText="1"/>
    </xf>
    <xf numFmtId="176" fontId="78" fillId="0" borderId="3" xfId="61" applyNumberFormat="1" applyFont="1" applyBorder="1" applyAlignment="1">
      <alignment horizontal="right" vertical="center" wrapText="1"/>
    </xf>
    <xf numFmtId="49" fontId="78" fillId="0" borderId="12" xfId="121" applyNumberFormat="1" applyFont="1" applyBorder="1" applyAlignment="1">
      <alignment horizontal="left" vertical="center"/>
    </xf>
    <xf numFmtId="176" fontId="78" fillId="0" borderId="12" xfId="61" applyNumberFormat="1" applyFont="1" applyFill="1" applyBorder="1" applyAlignment="1">
      <alignment horizontal="right" vertical="center" wrapText="1"/>
    </xf>
    <xf numFmtId="176" fontId="77" fillId="0" borderId="12" xfId="61" applyNumberFormat="1" applyFont="1" applyFill="1" applyBorder="1" applyAlignment="1">
      <alignment horizontal="left" vertical="center" wrapText="1"/>
    </xf>
    <xf numFmtId="176" fontId="78" fillId="0" borderId="12" xfId="61" applyNumberFormat="1" applyFont="1" applyBorder="1" applyAlignment="1">
      <alignment horizontal="right" vertical="center" wrapText="1"/>
    </xf>
    <xf numFmtId="176" fontId="78" fillId="0" borderId="12" xfId="61" applyNumberFormat="1" applyFont="1" applyFill="1" applyBorder="1" applyAlignment="1">
      <alignment horizontal="right" vertical="center"/>
    </xf>
    <xf numFmtId="176" fontId="77" fillId="0" borderId="12" xfId="61" applyNumberFormat="1" applyFont="1" applyFill="1" applyBorder="1" applyAlignment="1">
      <alignment horizontal="left" vertical="center"/>
    </xf>
    <xf numFmtId="176" fontId="78" fillId="0" borderId="12" xfId="61" applyNumberFormat="1" applyFont="1" applyBorder="1" applyAlignment="1">
      <alignment horizontal="right" vertical="center"/>
    </xf>
    <xf numFmtId="175" fontId="77" fillId="0" borderId="7" xfId="121" applyFont="1" applyBorder="1" applyAlignment="1">
      <alignment horizontal="center" vertical="center" wrapText="1"/>
    </xf>
    <xf numFmtId="49" fontId="78" fillId="0" borderId="38" xfId="121" applyNumberFormat="1" applyFont="1" applyBorder="1" applyAlignment="1">
      <alignment horizontal="left" vertical="center" wrapText="1"/>
    </xf>
    <xf numFmtId="176" fontId="78" fillId="0" borderId="38" xfId="61" applyNumberFormat="1" applyFont="1" applyFill="1" applyBorder="1" applyAlignment="1">
      <alignment horizontal="right" vertical="center" wrapText="1"/>
    </xf>
    <xf numFmtId="176" fontId="77" fillId="0" borderId="38" xfId="61" applyNumberFormat="1" applyFont="1" applyFill="1" applyBorder="1" applyAlignment="1">
      <alignment horizontal="left" vertical="center" wrapText="1"/>
    </xf>
    <xf numFmtId="176" fontId="78" fillId="0" borderId="38" xfId="61" applyNumberFormat="1" applyFont="1" applyBorder="1" applyAlignment="1">
      <alignment horizontal="right" vertical="center" wrapText="1"/>
    </xf>
    <xf numFmtId="4" fontId="72" fillId="0" borderId="0" xfId="121" applyNumberFormat="1" applyFont="1" applyAlignment="1">
      <alignment horizontal="right" vertical="center"/>
    </xf>
    <xf numFmtId="49" fontId="78" fillId="0" borderId="3" xfId="121" applyNumberFormat="1" applyFont="1" applyBorder="1" applyAlignment="1">
      <alignment horizontal="left" vertical="center" wrapText="1"/>
    </xf>
    <xf numFmtId="176" fontId="71" fillId="0" borderId="3" xfId="61" applyNumberFormat="1" applyFont="1" applyFill="1" applyBorder="1" applyAlignment="1">
      <alignment horizontal="right" vertical="center" wrapText="1"/>
    </xf>
    <xf numFmtId="176" fontId="77" fillId="0" borderId="3" xfId="61" applyNumberFormat="1" applyFont="1" applyBorder="1" applyAlignment="1">
      <alignment horizontal="right" vertical="center" wrapText="1"/>
    </xf>
    <xf numFmtId="176" fontId="71" fillId="0" borderId="3" xfId="61" applyNumberFormat="1" applyFont="1" applyBorder="1" applyAlignment="1">
      <alignment horizontal="right" vertical="center" wrapText="1"/>
    </xf>
    <xf numFmtId="175" fontId="72" fillId="0" borderId="0" xfId="121" applyFont="1" applyAlignment="1">
      <alignment horizontal="right" vertical="center" wrapText="1"/>
    </xf>
    <xf numFmtId="4" fontId="72" fillId="0" borderId="0" xfId="121" applyNumberFormat="1" applyFont="1" applyAlignment="1">
      <alignment horizontal="right" vertical="center" wrapText="1"/>
    </xf>
    <xf numFmtId="175" fontId="80" fillId="0" borderId="3" xfId="121" applyFont="1" applyBorder="1" applyAlignment="1">
      <alignment horizontal="right" vertical="center" wrapText="1"/>
    </xf>
    <xf numFmtId="176" fontId="81" fillId="0" borderId="3" xfId="61" applyNumberFormat="1" applyFont="1" applyFill="1" applyBorder="1" applyAlignment="1">
      <alignment horizontal="right" vertical="center" wrapText="1"/>
    </xf>
    <xf numFmtId="176" fontId="82" fillId="0" borderId="3" xfId="61" applyNumberFormat="1" applyFont="1" applyFill="1" applyBorder="1" applyAlignment="1">
      <alignment horizontal="left" vertical="center" wrapText="1"/>
    </xf>
    <xf numFmtId="176" fontId="81" fillId="0" borderId="3" xfId="61" applyNumberFormat="1" applyFont="1" applyBorder="1" applyAlignment="1">
      <alignment horizontal="right" vertical="center" wrapText="1"/>
    </xf>
    <xf numFmtId="176" fontId="81" fillId="0" borderId="71" xfId="61" applyNumberFormat="1" applyFont="1" applyBorder="1" applyAlignment="1">
      <alignment horizontal="right" vertical="center"/>
    </xf>
    <xf numFmtId="175" fontId="82" fillId="0" borderId="7" xfId="121" applyFont="1" applyBorder="1" applyAlignment="1">
      <alignment horizontal="center" vertical="center" wrapText="1"/>
    </xf>
    <xf numFmtId="176" fontId="83" fillId="0" borderId="3" xfId="61" applyNumberFormat="1" applyFont="1" applyFill="1" applyBorder="1" applyAlignment="1">
      <alignment horizontal="right" vertical="center" wrapText="1"/>
    </xf>
    <xf numFmtId="176" fontId="83" fillId="0" borderId="3" xfId="61" applyNumberFormat="1" applyFont="1" applyBorder="1" applyAlignment="1">
      <alignment horizontal="right" vertical="center" wrapText="1"/>
    </xf>
    <xf numFmtId="176" fontId="81" fillId="0" borderId="8" xfId="61" applyNumberFormat="1" applyFont="1" applyBorder="1" applyAlignment="1">
      <alignment vertical="center"/>
    </xf>
    <xf numFmtId="176" fontId="84" fillId="0" borderId="3" xfId="61" applyNumberFormat="1" applyFont="1" applyFill="1" applyBorder="1" applyAlignment="1">
      <alignment horizontal="right" vertical="center" wrapText="1"/>
    </xf>
    <xf numFmtId="176" fontId="84" fillId="0" borderId="3" xfId="61" applyNumberFormat="1" applyFont="1" applyBorder="1" applyAlignment="1">
      <alignment horizontal="right" vertical="center" wrapText="1"/>
    </xf>
    <xf numFmtId="176" fontId="85" fillId="0" borderId="3" xfId="61" applyNumberFormat="1" applyFont="1" applyFill="1" applyBorder="1" applyAlignment="1">
      <alignment horizontal="right" vertical="center" wrapText="1"/>
    </xf>
    <xf numFmtId="176" fontId="71" fillId="0" borderId="3" xfId="61" applyNumberFormat="1" applyFont="1" applyFill="1" applyBorder="1" applyAlignment="1">
      <alignment horizontal="left" vertical="center" wrapText="1"/>
    </xf>
    <xf numFmtId="176" fontId="74" fillId="0" borderId="3" xfId="61" applyNumberFormat="1" applyFont="1" applyFill="1" applyBorder="1" applyAlignment="1">
      <alignment horizontal="left" vertical="center" wrapText="1"/>
    </xf>
    <xf numFmtId="176" fontId="86" fillId="0" borderId="3" xfId="61" applyNumberFormat="1" applyFont="1" applyFill="1" applyBorder="1" applyAlignment="1">
      <alignment horizontal="left" vertical="center" wrapText="1"/>
    </xf>
    <xf numFmtId="176" fontId="85" fillId="0" borderId="3" xfId="61" applyNumberFormat="1" applyFont="1" applyBorder="1" applyAlignment="1">
      <alignment horizontal="right" vertical="center" wrapText="1"/>
    </xf>
    <xf numFmtId="176" fontId="87" fillId="0" borderId="3" xfId="61" applyNumberFormat="1" applyFont="1" applyFill="1" applyBorder="1" applyAlignment="1">
      <alignment horizontal="left" vertical="center" wrapText="1"/>
    </xf>
    <xf numFmtId="176" fontId="78" fillId="0" borderId="8" xfId="61" applyNumberFormat="1" applyFont="1" applyBorder="1" applyAlignment="1">
      <alignment vertical="center"/>
    </xf>
    <xf numFmtId="175" fontId="77" fillId="0" borderId="42" xfId="121" applyFont="1" applyBorder="1" applyAlignment="1">
      <alignment horizontal="center" vertical="center" wrapText="1"/>
    </xf>
    <xf numFmtId="175" fontId="78" fillId="0" borderId="12" xfId="121" applyFont="1" applyBorder="1" applyAlignment="1">
      <alignment horizontal="right" vertical="center" wrapText="1"/>
    </xf>
    <xf numFmtId="49" fontId="78" fillId="0" borderId="12" xfId="121" applyNumberFormat="1" applyFont="1" applyBorder="1" applyAlignment="1">
      <alignment horizontal="left" vertical="center" wrapText="1"/>
    </xf>
    <xf numFmtId="175" fontId="77" fillId="0" borderId="35" xfId="121" applyFont="1" applyBorder="1" applyAlignment="1">
      <alignment horizontal="center"/>
    </xf>
    <xf numFmtId="175" fontId="71" fillId="0" borderId="35" xfId="121" applyFont="1" applyBorder="1" applyAlignment="1">
      <alignment horizontal="center" vertical="center" wrapText="1"/>
    </xf>
    <xf numFmtId="49" fontId="78" fillId="0" borderId="35" xfId="121" applyNumberFormat="1" applyFont="1" applyBorder="1" applyAlignment="1">
      <alignment horizontal="right" vertical="center" wrapText="1"/>
    </xf>
    <xf numFmtId="176" fontId="71" fillId="0" borderId="21" xfId="61" applyNumberFormat="1" applyFont="1" applyFill="1" applyBorder="1" applyAlignment="1">
      <alignment horizontal="right" vertical="center"/>
    </xf>
    <xf numFmtId="176" fontId="74" fillId="0" borderId="21" xfId="61" applyNumberFormat="1" applyFont="1" applyFill="1" applyBorder="1" applyAlignment="1">
      <alignment horizontal="left" vertical="center"/>
    </xf>
    <xf numFmtId="176" fontId="71" fillId="0" borderId="21" xfId="61" applyNumberFormat="1" applyFont="1" applyBorder="1" applyAlignment="1">
      <alignment horizontal="right" vertical="center"/>
    </xf>
    <xf numFmtId="175" fontId="72" fillId="0" borderId="0" xfId="121" applyFont="1" applyAlignment="1">
      <alignment horizontal="center"/>
    </xf>
    <xf numFmtId="175" fontId="11" fillId="0" borderId="0" xfId="121" applyFont="1" applyAlignment="1">
      <alignment horizontal="center"/>
    </xf>
    <xf numFmtId="175" fontId="7" fillId="0" borderId="0" xfId="121" applyFont="1"/>
    <xf numFmtId="175" fontId="7" fillId="0" borderId="0" xfId="121" applyFont="1" applyAlignment="1">
      <alignment horizontal="center" vertical="center" wrapText="1"/>
    </xf>
    <xf numFmtId="49" fontId="7" fillId="0" borderId="0" xfId="121" applyNumberFormat="1" applyFont="1" applyAlignment="1">
      <alignment horizontal="center" vertical="center" wrapText="1"/>
    </xf>
    <xf numFmtId="175" fontId="88" fillId="0" borderId="0" xfId="121" applyFont="1" applyAlignment="1">
      <alignment horizontal="center"/>
    </xf>
    <xf numFmtId="175" fontId="7" fillId="0" borderId="0" xfId="121" applyFont="1" applyAlignment="1">
      <alignment horizontal="center"/>
    </xf>
    <xf numFmtId="175" fontId="7" fillId="0" borderId="0" xfId="121" applyFont="1" applyAlignment="1">
      <alignment vertical="center" wrapText="1"/>
    </xf>
    <xf numFmtId="49" fontId="7" fillId="0" borderId="0" xfId="121" applyNumberFormat="1" applyFont="1" applyAlignment="1">
      <alignment vertical="center" wrapText="1"/>
    </xf>
    <xf numFmtId="175" fontId="88" fillId="0" borderId="0" xfId="121" applyFont="1"/>
    <xf numFmtId="175" fontId="11" fillId="0" borderId="0" xfId="121" applyFont="1"/>
    <xf numFmtId="175" fontId="89" fillId="0" borderId="0" xfId="121" applyFont="1" applyAlignment="1">
      <alignment horizontal="center"/>
    </xf>
    <xf numFmtId="49" fontId="6" fillId="0" borderId="0" xfId="121" applyNumberFormat="1"/>
    <xf numFmtId="175" fontId="90" fillId="0" borderId="0" xfId="121" applyFont="1"/>
    <xf numFmtId="175" fontId="89" fillId="0" borderId="0" xfId="121" applyFont="1"/>
    <xf numFmtId="176" fontId="71" fillId="0" borderId="38" xfId="61" applyNumberFormat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 applyProtection="1">
      <alignment horizontal="left" vertical="center"/>
    </xf>
    <xf numFmtId="0" fontId="10" fillId="2" borderId="3" xfId="0" quotePrefix="1" applyFont="1" applyFill="1" applyBorder="1" applyAlignment="1" applyProtection="1">
      <alignment horizontal="left" vertical="center"/>
    </xf>
    <xf numFmtId="0" fontId="13" fillId="2" borderId="21" xfId="0" quotePrefix="1" applyFont="1" applyFill="1" applyBorder="1" applyAlignment="1" applyProtection="1">
      <alignment horizontal="left" vertical="center"/>
    </xf>
    <xf numFmtId="0" fontId="13" fillId="2" borderId="22" xfId="0" quotePrefix="1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66" fontId="9" fillId="0" borderId="3" xfId="2" quotePrefix="1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43" fontId="9" fillId="0" borderId="5" xfId="1" quotePrefix="1" applyFont="1" applyFill="1" applyBorder="1" applyAlignment="1" applyProtection="1">
      <alignment horizontal="center" vertical="center" wrapText="1"/>
    </xf>
    <xf numFmtId="43" fontId="9" fillId="0" borderId="3" xfId="1" quotePrefix="1" applyFont="1" applyFill="1" applyBorder="1" applyAlignment="1" applyProtection="1">
      <alignment horizontal="center" vertical="center" wrapText="1"/>
    </xf>
    <xf numFmtId="166" fontId="9" fillId="0" borderId="5" xfId="2" quotePrefix="1" applyNumberFormat="1" applyFont="1" applyFill="1" applyBorder="1" applyAlignment="1" applyProtection="1">
      <alignment horizontal="center" vertical="center" wrapText="1"/>
    </xf>
    <xf numFmtId="166" fontId="9" fillId="0" borderId="6" xfId="2" quotePrefix="1" applyNumberFormat="1" applyFont="1" applyFill="1" applyBorder="1" applyAlignment="1" applyProtection="1">
      <alignment horizontal="center" vertical="center" wrapText="1"/>
    </xf>
    <xf numFmtId="0" fontId="45" fillId="25" borderId="24" xfId="4" applyFont="1" applyFill="1" applyBorder="1" applyAlignment="1">
      <alignment horizontal="center" vertical="center"/>
    </xf>
    <xf numFmtId="0" fontId="45" fillId="25" borderId="25" xfId="4" applyFont="1" applyFill="1" applyBorder="1" applyAlignment="1">
      <alignment horizontal="center" vertical="center"/>
    </xf>
    <xf numFmtId="0" fontId="45" fillId="25" borderId="59" xfId="4" applyFont="1" applyFill="1" applyBorder="1" applyAlignment="1">
      <alignment horizontal="center" vertical="center"/>
    </xf>
    <xf numFmtId="0" fontId="50" fillId="24" borderId="0" xfId="4" applyFont="1" applyFill="1" applyAlignment="1">
      <alignment horizontal="center" vertical="center" wrapText="1"/>
    </xf>
    <xf numFmtId="1" fontId="5" fillId="36" borderId="31" xfId="4" applyNumberFormat="1" applyFont="1" applyFill="1" applyBorder="1" applyAlignment="1">
      <alignment horizontal="center" vertical="center"/>
    </xf>
    <xf numFmtId="1" fontId="5" fillId="36" borderId="32" xfId="4" applyNumberFormat="1" applyFont="1" applyFill="1" applyBorder="1" applyAlignment="1">
      <alignment horizontal="center" vertical="center"/>
    </xf>
    <xf numFmtId="1" fontId="5" fillId="36" borderId="33" xfId="4" applyNumberFormat="1" applyFont="1" applyFill="1" applyBorder="1" applyAlignment="1">
      <alignment horizontal="center" vertical="center"/>
    </xf>
    <xf numFmtId="0" fontId="5" fillId="36" borderId="34" xfId="5" applyFont="1" applyFill="1" applyBorder="1" applyAlignment="1" applyProtection="1">
      <alignment horizontal="center" vertical="center" wrapText="1"/>
    </xf>
    <xf numFmtId="0" fontId="5" fillId="36" borderId="36" xfId="5" applyFont="1" applyFill="1" applyBorder="1" applyAlignment="1" applyProtection="1">
      <alignment horizontal="center" vertical="center" wrapText="1"/>
    </xf>
    <xf numFmtId="43" fontId="5" fillId="36" borderId="34" xfId="1" applyFont="1" applyFill="1" applyBorder="1" applyAlignment="1" applyProtection="1">
      <alignment horizontal="center" vertical="center" wrapText="1"/>
    </xf>
    <xf numFmtId="43" fontId="5" fillId="36" borderId="36" xfId="1" applyFont="1" applyFill="1" applyBorder="1" applyAlignment="1" applyProtection="1">
      <alignment horizontal="center" vertical="center" wrapText="1"/>
    </xf>
    <xf numFmtId="1" fontId="10" fillId="36" borderId="31" xfId="4" applyNumberFormat="1" applyFont="1" applyFill="1" applyBorder="1" applyAlignment="1">
      <alignment horizontal="center" vertical="center"/>
    </xf>
    <xf numFmtId="1" fontId="10" fillId="36" borderId="32" xfId="4" applyNumberFormat="1" applyFont="1" applyFill="1" applyBorder="1" applyAlignment="1">
      <alignment horizontal="center" vertical="center"/>
    </xf>
    <xf numFmtId="1" fontId="10" fillId="36" borderId="33" xfId="4" applyNumberFormat="1" applyFont="1" applyFill="1" applyBorder="1" applyAlignment="1">
      <alignment horizontal="center" vertical="center"/>
    </xf>
    <xf numFmtId="175" fontId="5" fillId="0" borderId="0" xfId="121" applyFont="1" applyBorder="1" applyAlignment="1">
      <alignment horizontal="left" vertical="center" wrapText="1"/>
    </xf>
    <xf numFmtId="175" fontId="7" fillId="0" borderId="0" xfId="121" applyFont="1" applyAlignment="1">
      <alignment horizontal="justify" vertical="center" wrapText="1"/>
    </xf>
    <xf numFmtId="175" fontId="70" fillId="0" borderId="0" xfId="121" applyFont="1" applyBorder="1" applyAlignment="1">
      <alignment horizontal="left" vertical="center" wrapText="1"/>
    </xf>
    <xf numFmtId="175" fontId="71" fillId="0" borderId="0" xfId="121" applyFont="1" applyFill="1" applyBorder="1" applyAlignment="1">
      <alignment horizontal="left" vertical="center" wrapText="1"/>
    </xf>
    <xf numFmtId="175" fontId="73" fillId="0" borderId="46" xfId="121" applyFont="1" applyBorder="1" applyAlignment="1">
      <alignment horizontal="center" vertical="center" wrapText="1"/>
    </xf>
    <xf numFmtId="175" fontId="74" fillId="2" borderId="3" xfId="121" applyFont="1" applyFill="1" applyBorder="1" applyAlignment="1">
      <alignment horizontal="center" vertical="center" wrapText="1"/>
    </xf>
    <xf numFmtId="175" fontId="71" fillId="2" borderId="3" xfId="121" applyFont="1" applyFill="1" applyBorder="1" applyAlignment="1">
      <alignment horizontal="center" vertical="center" wrapText="1"/>
    </xf>
    <xf numFmtId="49" fontId="71" fillId="2" borderId="3" xfId="121" applyNumberFormat="1" applyFont="1" applyFill="1" applyBorder="1" applyAlignment="1">
      <alignment horizontal="center" vertical="center" wrapText="1"/>
    </xf>
    <xf numFmtId="176" fontId="71" fillId="4" borderId="1" xfId="61" applyNumberFormat="1" applyFont="1" applyFill="1" applyBorder="1" applyAlignment="1">
      <alignment horizontal="center" vertical="center"/>
    </xf>
    <xf numFmtId="176" fontId="71" fillId="4" borderId="18" xfId="61" applyNumberFormat="1" applyFont="1" applyFill="1" applyBorder="1" applyAlignment="1">
      <alignment horizontal="center" vertical="center"/>
    </xf>
  </cellXfs>
  <cellStyles count="356">
    <cellStyle name="20% - Colore 1 2" xfId="7"/>
    <cellStyle name="20% - Colore 1 2 2" xfId="122"/>
    <cellStyle name="20% - Colore 1 2 3" xfId="123"/>
    <cellStyle name="20% - Colore 1 2 4" xfId="124"/>
    <cellStyle name="20% - Colore 1 3" xfId="125"/>
    <cellStyle name="20% - Colore 2 2" xfId="8"/>
    <cellStyle name="20% - Colore 2 2 2" xfId="126"/>
    <cellStyle name="20% - Colore 2 2 3" xfId="127"/>
    <cellStyle name="20% - Colore 2 2 4" xfId="128"/>
    <cellStyle name="20% - Colore 2 3" xfId="129"/>
    <cellStyle name="20% - Colore 3 2" xfId="9"/>
    <cellStyle name="20% - Colore 3 2 2" xfId="130"/>
    <cellStyle name="20% - Colore 3 2 3" xfId="131"/>
    <cellStyle name="20% - Colore 3 2 4" xfId="132"/>
    <cellStyle name="20% - Colore 3 3" xfId="133"/>
    <cellStyle name="20% - Colore 4 2" xfId="10"/>
    <cellStyle name="20% - Colore 4 2 2" xfId="134"/>
    <cellStyle name="20% - Colore 4 2 3" xfId="135"/>
    <cellStyle name="20% - Colore 4 2 4" xfId="136"/>
    <cellStyle name="20% - Colore 4 3" xfId="137"/>
    <cellStyle name="20% - Colore 5 2" xfId="11"/>
    <cellStyle name="20% - Colore 5 2 2" xfId="138"/>
    <cellStyle name="20% - Colore 5 2 3" xfId="139"/>
    <cellStyle name="20% - Colore 5 2 4" xfId="140"/>
    <cellStyle name="20% - Colore 5 3" xfId="141"/>
    <cellStyle name="20% - Colore 6 2" xfId="12"/>
    <cellStyle name="20% - Colore 6 2 2" xfId="142"/>
    <cellStyle name="20% - Colore 6 2 3" xfId="143"/>
    <cellStyle name="20% - Colore 6 2 4" xfId="144"/>
    <cellStyle name="20% - Colore 6 3" xfId="145"/>
    <cellStyle name="40% - Colore 1 2" xfId="13"/>
    <cellStyle name="40% - Colore 1 2 2" xfId="146"/>
    <cellStyle name="40% - Colore 1 2 3" xfId="147"/>
    <cellStyle name="40% - Colore 1 2 4" xfId="148"/>
    <cellStyle name="40% - Colore 1 3" xfId="149"/>
    <cellStyle name="40% - Colore 2 2" xfId="14"/>
    <cellStyle name="40% - Colore 2 2 2" xfId="150"/>
    <cellStyle name="40% - Colore 2 2 3" xfId="151"/>
    <cellStyle name="40% - Colore 2 2 4" xfId="152"/>
    <cellStyle name="40% - Colore 2 3" xfId="153"/>
    <cellStyle name="40% - Colore 3 2" xfId="15"/>
    <cellStyle name="40% - Colore 3 2 2" xfId="154"/>
    <cellStyle name="40% - Colore 3 2 3" xfId="155"/>
    <cellStyle name="40% - Colore 3 2 4" xfId="156"/>
    <cellStyle name="40% - Colore 3 3" xfId="157"/>
    <cellStyle name="40% - Colore 4 2" xfId="16"/>
    <cellStyle name="40% - Colore 4 2 2" xfId="158"/>
    <cellStyle name="40% - Colore 4 2 3" xfId="159"/>
    <cellStyle name="40% - Colore 4 2 4" xfId="160"/>
    <cellStyle name="40% - Colore 4 3" xfId="161"/>
    <cellStyle name="40% - Colore 5 2" xfId="17"/>
    <cellStyle name="40% - Colore 5 2 2" xfId="162"/>
    <cellStyle name="40% - Colore 5 2 3" xfId="163"/>
    <cellStyle name="40% - Colore 5 2 4" xfId="164"/>
    <cellStyle name="40% - Colore 5 3" xfId="165"/>
    <cellStyle name="40% - Colore 6 2" xfId="18"/>
    <cellStyle name="40% - Colore 6 2 2" xfId="166"/>
    <cellStyle name="40% - Colore 6 2 3" xfId="167"/>
    <cellStyle name="40% - Colore 6 2 4" xfId="168"/>
    <cellStyle name="40% - Colore 6 3" xfId="169"/>
    <cellStyle name="60% - Colore 1 2" xfId="19"/>
    <cellStyle name="60% - Colore 1 2 2" xfId="170"/>
    <cellStyle name="60% - Colore 1 2 3" xfId="171"/>
    <cellStyle name="60% - Colore 2 2" xfId="20"/>
    <cellStyle name="60% - Colore 2 2 2" xfId="172"/>
    <cellStyle name="60% - Colore 2 2 3" xfId="173"/>
    <cellStyle name="60% - Colore 3 2" xfId="21"/>
    <cellStyle name="60% - Colore 3 2 2" xfId="174"/>
    <cellStyle name="60% - Colore 3 2 3" xfId="175"/>
    <cellStyle name="60% - Colore 4 2" xfId="22"/>
    <cellStyle name="60% - Colore 4 2 2" xfId="176"/>
    <cellStyle name="60% - Colore 4 2 3" xfId="177"/>
    <cellStyle name="60% - Colore 5 2" xfId="23"/>
    <cellStyle name="60% - Colore 5 2 2" xfId="178"/>
    <cellStyle name="60% - Colore 5 2 3" xfId="179"/>
    <cellStyle name="60% - Colore 6 2" xfId="24"/>
    <cellStyle name="60% - Colore 6 2 2" xfId="180"/>
    <cellStyle name="60% - Colore 6 2 3" xfId="181"/>
    <cellStyle name="Calcolo 2" xfId="25"/>
    <cellStyle name="Calcolo 2 2" xfId="182"/>
    <cellStyle name="Calcolo 2 3" xfId="183"/>
    <cellStyle name="Cella collegata 2" xfId="26"/>
    <cellStyle name="Cella collegata 2 2" xfId="184"/>
    <cellStyle name="Cella collegata 2 3" xfId="185"/>
    <cellStyle name="Cella da controllare 2" xfId="27"/>
    <cellStyle name="Cella da controllare 2 2" xfId="186"/>
    <cellStyle name="Cella da controllare 2 3" xfId="187"/>
    <cellStyle name="Collegamento ipertestuale 2" xfId="28"/>
    <cellStyle name="Colore 1 2" xfId="29"/>
    <cellStyle name="Colore 1 2 2" xfId="188"/>
    <cellStyle name="Colore 1 2 3" xfId="189"/>
    <cellStyle name="Colore 2 2" xfId="30"/>
    <cellStyle name="Colore 2 2 2" xfId="190"/>
    <cellStyle name="Colore 2 2 3" xfId="191"/>
    <cellStyle name="Colore 3 2" xfId="31"/>
    <cellStyle name="Colore 3 2 2" xfId="192"/>
    <cellStyle name="Colore 3 2 3" xfId="193"/>
    <cellStyle name="Colore 4 2" xfId="32"/>
    <cellStyle name="Colore 4 2 2" xfId="194"/>
    <cellStyle name="Colore 4 2 3" xfId="195"/>
    <cellStyle name="Colore 5 2" xfId="33"/>
    <cellStyle name="Colore 5 2 2" xfId="196"/>
    <cellStyle name="Colore 5 2 3" xfId="197"/>
    <cellStyle name="Colore 6 2" xfId="34"/>
    <cellStyle name="Colore 6 2 2" xfId="198"/>
    <cellStyle name="Colore 6 2 3" xfId="199"/>
    <cellStyle name="Comma [0]_all7_pdc" xfId="35"/>
    <cellStyle name="Comma 2" xfId="36"/>
    <cellStyle name="Comma 2 2" xfId="37"/>
    <cellStyle name="Comma_all7_pdc" xfId="38"/>
    <cellStyle name="Currency [0]_all7_pdc" xfId="39"/>
    <cellStyle name="Currency_all7_pdc" xfId="40"/>
    <cellStyle name="Euro" xfId="41"/>
    <cellStyle name="Euro 2" xfId="42"/>
    <cellStyle name="Euro 2 2" xfId="200"/>
    <cellStyle name="Euro 3" xfId="43"/>
    <cellStyle name="Euro 3 2" xfId="201"/>
    <cellStyle name="Euro 4" xfId="44"/>
    <cellStyle name="Euro 4 2" xfId="202"/>
    <cellStyle name="Euro 5" xfId="45"/>
    <cellStyle name="Euro 5 2" xfId="203"/>
    <cellStyle name="Euro 6" xfId="46"/>
    <cellStyle name="Euro 6 2" xfId="204"/>
    <cellStyle name="Euro 6 3" xfId="205"/>
    <cellStyle name="Euro 6_Foglio1" xfId="206"/>
    <cellStyle name="Euro 7" xfId="47"/>
    <cellStyle name="Euro 7 2" xfId="207"/>
    <cellStyle name="Euro 7 3" xfId="208"/>
    <cellStyle name="Euro 7_Foglio1" xfId="209"/>
    <cellStyle name="Euro 8" xfId="48"/>
    <cellStyle name="Euro 8 2" xfId="210"/>
    <cellStyle name="Euro 9" xfId="211"/>
    <cellStyle name="Euro_allegato tabelle I report 2012" xfId="49"/>
    <cellStyle name="Input 2" xfId="50"/>
    <cellStyle name="Input 2 2" xfId="212"/>
    <cellStyle name="Input 2 3" xfId="213"/>
    <cellStyle name="Migliaia" xfId="1" builtinId="3"/>
    <cellStyle name="Migliaia (0)_% Attrezzature ed Edilizia" xfId="51"/>
    <cellStyle name="Migliaia [0]" xfId="2" builtinId="6"/>
    <cellStyle name="Migliaia [0] 2" xfId="52"/>
    <cellStyle name="Migliaia [0] 2 2" xfId="53"/>
    <cellStyle name="Migliaia [0] 2 2 2" xfId="214"/>
    <cellStyle name="Migliaia [0] 2 3" xfId="215"/>
    <cellStyle name="Migliaia [0] 2 4" xfId="216"/>
    <cellStyle name="Migliaia [0] 3" xfId="54"/>
    <cellStyle name="Migliaia [0] 3 2" xfId="55"/>
    <cellStyle name="Migliaia [0] 3 2 2" xfId="217"/>
    <cellStyle name="Migliaia [0] 3 3" xfId="218"/>
    <cellStyle name="Migliaia [0] 4" xfId="56"/>
    <cellStyle name="Migliaia [0] 5" xfId="57"/>
    <cellStyle name="Migliaia [0] 6" xfId="58"/>
    <cellStyle name="Migliaia [0] 6 2" xfId="219"/>
    <cellStyle name="Migliaia [0] 8 2" xfId="59"/>
    <cellStyle name="Migliaia [0] 8 2 2" xfId="220"/>
    <cellStyle name="Migliaia 10" xfId="221"/>
    <cellStyle name="Migliaia 10 2" xfId="222"/>
    <cellStyle name="Migliaia 10 3" xfId="223"/>
    <cellStyle name="Migliaia 11" xfId="60"/>
    <cellStyle name="Migliaia 11 2" xfId="224"/>
    <cellStyle name="Migliaia 12" xfId="225"/>
    <cellStyle name="Migliaia 2" xfId="61"/>
    <cellStyle name="Migliaia 2 2" xfId="62"/>
    <cellStyle name="Migliaia 2 2 2" xfId="226"/>
    <cellStyle name="Migliaia 2 3" xfId="63"/>
    <cellStyle name="Migliaia 2 3 2" xfId="227"/>
    <cellStyle name="Migliaia 2 4" xfId="64"/>
    <cellStyle name="Migliaia 2_AOTS_Organizzazione_31-12-2011" xfId="65"/>
    <cellStyle name="Migliaia 3" xfId="66"/>
    <cellStyle name="Migliaia 3 2" xfId="67"/>
    <cellStyle name="Migliaia 3 2 2" xfId="228"/>
    <cellStyle name="Migliaia 3 3" xfId="229"/>
    <cellStyle name="Migliaia 3 4" xfId="230"/>
    <cellStyle name="Migliaia 3_AOTS_Organizzazione_31-12-2011" xfId="68"/>
    <cellStyle name="Migliaia 4" xfId="69"/>
    <cellStyle name="Migliaia 4 2" xfId="70"/>
    <cellStyle name="Migliaia 4 3" xfId="231"/>
    <cellStyle name="Migliaia 4 4" xfId="232"/>
    <cellStyle name="Migliaia 5" xfId="71"/>
    <cellStyle name="Migliaia 5 2" xfId="233"/>
    <cellStyle name="Migliaia 5 3" xfId="234"/>
    <cellStyle name="Migliaia 5 4" xfId="235"/>
    <cellStyle name="Migliaia 6" xfId="72"/>
    <cellStyle name="Migliaia 6 2" xfId="119"/>
    <cellStyle name="Migliaia 6 3" xfId="236"/>
    <cellStyle name="Migliaia 6 4" xfId="237"/>
    <cellStyle name="Migliaia 7" xfId="73"/>
    <cellStyle name="Migliaia 7 2" xfId="238"/>
    <cellStyle name="Migliaia 7 3" xfId="239"/>
    <cellStyle name="Migliaia 7 4" xfId="240"/>
    <cellStyle name="Migliaia 7 5" xfId="241"/>
    <cellStyle name="Migliaia 8" xfId="74"/>
    <cellStyle name="Migliaia 8 2" xfId="242"/>
    <cellStyle name="Migliaia 8 3" xfId="243"/>
    <cellStyle name="Migliaia 8 4" xfId="244"/>
    <cellStyle name="Migliaia 9" xfId="116"/>
    <cellStyle name="Migliaia 9 2" xfId="75"/>
    <cellStyle name="Migliaia 9 2 2" xfId="245"/>
    <cellStyle name="Migliaia 9 3" xfId="246"/>
    <cellStyle name="Migliaia 9 4" xfId="247"/>
    <cellStyle name="Neutrale 2" xfId="76"/>
    <cellStyle name="Neutrale 2 2" xfId="248"/>
    <cellStyle name="Neutrale 2 3" xfId="249"/>
    <cellStyle name="Normal 12" xfId="117"/>
    <cellStyle name="Normal 12 2" xfId="250"/>
    <cellStyle name="Normal 2" xfId="77"/>
    <cellStyle name="Normal 2 2" xfId="251"/>
    <cellStyle name="Normal_all7_pdc" xfId="78"/>
    <cellStyle name="Normal_Sheet1 2" xfId="5"/>
    <cellStyle name="Normale" xfId="0" builtinId="0"/>
    <cellStyle name="Normale 10" xfId="252"/>
    <cellStyle name="Normale 11" xfId="253"/>
    <cellStyle name="Normale 12" xfId="254"/>
    <cellStyle name="Normale 13" xfId="255"/>
    <cellStyle name="Normale 14" xfId="256"/>
    <cellStyle name="Normale 15" xfId="257"/>
    <cellStyle name="Normale 16" xfId="258"/>
    <cellStyle name="Normale 17" xfId="259"/>
    <cellStyle name="Normale 18" xfId="260"/>
    <cellStyle name="Normale 19" xfId="261"/>
    <cellStyle name="Normale 2" xfId="79"/>
    <cellStyle name="Normale 2 2" xfId="80"/>
    <cellStyle name="Normale 2 2 2" xfId="262"/>
    <cellStyle name="Normale 2 2 2 2" xfId="121"/>
    <cellStyle name="Normale 2 2 3" xfId="263"/>
    <cellStyle name="Normale 2 3" xfId="264"/>
    <cellStyle name="Normale 2 4" xfId="265"/>
    <cellStyle name="Normale 2 5" xfId="266"/>
    <cellStyle name="Normale 2_1 BILANCIO AOU" xfId="81"/>
    <cellStyle name="Normale 20" xfId="267"/>
    <cellStyle name="Normale 21" xfId="268"/>
    <cellStyle name="Normale 22" xfId="269"/>
    <cellStyle name="Normale 23" xfId="270"/>
    <cellStyle name="Normale 24" xfId="271"/>
    <cellStyle name="Normale 25" xfId="272"/>
    <cellStyle name="Normale 26" xfId="273"/>
    <cellStyle name="Normale 27" xfId="274"/>
    <cellStyle name="Normale 28" xfId="275"/>
    <cellStyle name="Normale 29" xfId="276"/>
    <cellStyle name="Normale 3" xfId="82"/>
    <cellStyle name="Normale 3 2" xfId="83"/>
    <cellStyle name="Normale 3 2 2" xfId="277"/>
    <cellStyle name="Normale 3 2 3" xfId="278"/>
    <cellStyle name="Normale 3 3" xfId="84"/>
    <cellStyle name="Normale 3 3 2" xfId="279"/>
    <cellStyle name="Normale 3 3 3" xfId="280"/>
    <cellStyle name="Normale 3 4" xfId="281"/>
    <cellStyle name="Normale 3 5" xfId="282"/>
    <cellStyle name="Normale 30" xfId="283"/>
    <cellStyle name="Normale 31" xfId="284"/>
    <cellStyle name="Normale 32" xfId="285"/>
    <cellStyle name="Normale 33" xfId="286"/>
    <cellStyle name="Normale 34" xfId="287"/>
    <cellStyle name="Normale 35" xfId="288"/>
    <cellStyle name="Normale 36" xfId="289"/>
    <cellStyle name="Normale 37" xfId="290"/>
    <cellStyle name="Normale 38" xfId="291"/>
    <cellStyle name="Normale 39" xfId="292"/>
    <cellStyle name="Normale 4" xfId="85"/>
    <cellStyle name="Normale 4 2" xfId="293"/>
    <cellStyle name="Normale 4 3" xfId="294"/>
    <cellStyle name="Normale 40" xfId="295"/>
    <cellStyle name="Normale 5" xfId="86"/>
    <cellStyle name="Normale 5 2" xfId="296"/>
    <cellStyle name="Normale 5 3" xfId="297"/>
    <cellStyle name="Normale 6" xfId="87"/>
    <cellStyle name="Normale 6 2" xfId="88"/>
    <cellStyle name="Normale 6 2 2" xfId="298"/>
    <cellStyle name="Normale 6 3" xfId="299"/>
    <cellStyle name="Normale 7" xfId="89"/>
    <cellStyle name="Normale 7 2" xfId="90"/>
    <cellStyle name="Normale 7 2 2" xfId="300"/>
    <cellStyle name="Normale 7 2 3" xfId="301"/>
    <cellStyle name="Normale 7 3" xfId="120"/>
    <cellStyle name="Normale 7 4" xfId="302"/>
    <cellStyle name="Normale 7_Allegati 1-2def" xfId="91"/>
    <cellStyle name="Normale 8" xfId="92"/>
    <cellStyle name="Normale 8 2" xfId="303"/>
    <cellStyle name="Normale 8 3" xfId="304"/>
    <cellStyle name="Normale 8 4" xfId="305"/>
    <cellStyle name="Normale 8 5" xfId="306"/>
    <cellStyle name="Normale 8_Foglio1" xfId="307"/>
    <cellStyle name="Normale 9" xfId="93"/>
    <cellStyle name="Normale 9 2" xfId="308"/>
    <cellStyle name="Normale 9 3" xfId="309"/>
    <cellStyle name="Normale 9 4" xfId="310"/>
    <cellStyle name="Normale 9 5" xfId="311"/>
    <cellStyle name="Normale 9_Foglio1" xfId="312"/>
    <cellStyle name="Normale_All7_piano dei conti" xfId="6"/>
    <cellStyle name="Normale_Mattone CE_Budget 2008 (v. 0.5 del 12.02.2008) 2" xfId="4"/>
    <cellStyle name="Nota 2" xfId="94"/>
    <cellStyle name="Nota 2 2" xfId="313"/>
    <cellStyle name="Nota 2 3" xfId="314"/>
    <cellStyle name="Nota 2 4" xfId="315"/>
    <cellStyle name="Nota 3" xfId="316"/>
    <cellStyle name="Output 2" xfId="95"/>
    <cellStyle name="Output 2 2" xfId="317"/>
    <cellStyle name="Output 2 3" xfId="318"/>
    <cellStyle name="Percent 2" xfId="96"/>
    <cellStyle name="Percent 3" xfId="97"/>
    <cellStyle name="Percentuale" xfId="3" builtinId="5"/>
    <cellStyle name="Percentuale 2" xfId="98"/>
    <cellStyle name="Percentuale 2 2" xfId="99"/>
    <cellStyle name="Percentuale 2 2 2" xfId="319"/>
    <cellStyle name="Percentuale 2 3" xfId="100"/>
    <cellStyle name="Percentuale 2 3 2" xfId="320"/>
    <cellStyle name="Percentuale 2 4" xfId="321"/>
    <cellStyle name="Percentuale 2 5" xfId="322"/>
    <cellStyle name="Percentuale 3" xfId="323"/>
    <cellStyle name="Percentuale 3 2" xfId="324"/>
    <cellStyle name="Percentuale 4" xfId="101"/>
    <cellStyle name="Percentuale 4 2" xfId="325"/>
    <cellStyle name="Percentuale 5" xfId="326"/>
    <cellStyle name="Percentuale 6" xfId="327"/>
    <cellStyle name="SAS FM Row drillable header" xfId="102"/>
    <cellStyle name="SAS FM Row header" xfId="103"/>
    <cellStyle name="Testo avviso 2" xfId="104"/>
    <cellStyle name="Testo avviso 2 2" xfId="328"/>
    <cellStyle name="Testo avviso 2 3" xfId="329"/>
    <cellStyle name="Testo descrittivo 2" xfId="105"/>
    <cellStyle name="Testo descrittivo 2 2" xfId="330"/>
    <cellStyle name="Testo descrittivo 2 3" xfId="331"/>
    <cellStyle name="Titolo 1 2" xfId="106"/>
    <cellStyle name="Titolo 1 2 2" xfId="332"/>
    <cellStyle name="Titolo 1 2 3" xfId="333"/>
    <cellStyle name="Titolo 2 2" xfId="107"/>
    <cellStyle name="Titolo 2 2 2" xfId="334"/>
    <cellStyle name="Titolo 2 2 3" xfId="335"/>
    <cellStyle name="Titolo 3 2" xfId="108"/>
    <cellStyle name="Titolo 3 2 2" xfId="336"/>
    <cellStyle name="Titolo 3 2 3" xfId="337"/>
    <cellStyle name="Titolo 4 2" xfId="109"/>
    <cellStyle name="Titolo 4 2 2" xfId="338"/>
    <cellStyle name="Titolo 4 2 3" xfId="339"/>
    <cellStyle name="Titolo 5" xfId="110"/>
    <cellStyle name="Titolo 5 2" xfId="340"/>
    <cellStyle name="Titolo 5 3" xfId="341"/>
    <cellStyle name="Titolo 6" xfId="118"/>
    <cellStyle name="Totale 2" xfId="111"/>
    <cellStyle name="Totale 2 2" xfId="342"/>
    <cellStyle name="Totale 2 3" xfId="343"/>
    <cellStyle name="Valore non valido 2" xfId="112"/>
    <cellStyle name="Valore non valido 2 2" xfId="344"/>
    <cellStyle name="Valore non valido 2 3" xfId="345"/>
    <cellStyle name="Valore valido 2" xfId="113"/>
    <cellStyle name="Valore valido 2 2" xfId="346"/>
    <cellStyle name="Valore valido 2 3" xfId="347"/>
    <cellStyle name="Valuta (0)_% Attrezzature ed Edilizia" xfId="114"/>
    <cellStyle name="Valuta 2" xfId="115"/>
    <cellStyle name="Valuta 2 2" xfId="348"/>
    <cellStyle name="Valuta 3" xfId="349"/>
    <cellStyle name="Valuta 3 2" xfId="350"/>
    <cellStyle name="Valuta 4" xfId="351"/>
    <cellStyle name="Valuta 4 2" xfId="352"/>
    <cellStyle name="Valuta 5" xfId="353"/>
    <cellStyle name="Valuta 6" xfId="354"/>
    <cellStyle name="Valuta 7" xfId="355"/>
  </cellStyles>
  <dxfs count="0"/>
  <tableStyles count="0" defaultTableStyle="TableStyleMedium2" defaultPivotStyle="PivotStyleLight16"/>
  <colors>
    <mruColors>
      <color rgb="FF00FFFF"/>
      <color rgb="FFFF99FF"/>
      <color rgb="FF66FF33"/>
      <color rgb="FFCCEC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0\AlimentazioneBil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rachellia\Documenti\PIANO%202003\proiezione%20SP%20al%2031-12-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EXCEL\REPORT%202001\agosto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Scambio\Dotazione%20Personale\MOVIMENTI%20PERSONALE\Mov-PERSONALE_anno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IONER\BIL01\COSRI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2\Preventivo%202002\Bilanci%20aziende\burlo\MASTE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Personale\Comune\Scambio\Dotazione%20Personale\MOVIMENTI%20PERSONALE\Mov-PERSONALE_anno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BILANCI\2000\AlimentazioneBil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Scambio\MOVIMENTI%20PERSONALE\Mov-PERSONALE_anno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Bilancio\2005\consuntivo%202005\Bil%20CSC%202005_colleg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Personali\Tomasin\M.Tomasin\ENTRATE\COGE\COGE\COGE\AOU\BILANCI\2010\REVISIONE%20PAO%202010\DOCUMENTI%20UFFICIALI\BDGT%20DSC%202010_seconda%20fase%20bis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consolidato\agenzia-preventivo%20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1\Preventivo%202001\Bilanci%20aziende\ass%202\BILANCIO%2019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Ragioneria\COMUNE\BILANCI\2000\AlimentazioneBil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ocuments%20and%20Settings\rachellia\Documenti\PIANO%202003\proiezione%20SP%20al%2031-12-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1999\Preventivo%201999\Consolidato%20prev99\Conto%20economico\Consol%20CE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RUE-Economico-Finanziario\118\NUOVO%20PIANO%20DEI%20CONTI%202018\Documenti%20ufficiali%20del%209%20maggio%202019\Allegato%201_%20CE_08.0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BILANCI\2000\AlimentazioneBil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hellia\Documenti\PIANO%202003\proiezione%20SP%20al%2031-12-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tomasin.marzia\Impostazioni%20locali\Temporary%20Internet%20Files\Content.IE5\9SQE5D1F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</sheetNames>
    <sheetDataSet>
      <sheetData sheetId="0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M3" t="str">
            <v>C=cessazione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M4" t="str">
            <v>NA=nuovo assunto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M5" t="str">
            <v>CPRO=cambio profilo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M6" t="str">
            <v>CCTR=cambio contratto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M7" t="str">
            <v>CCTRDO=Pass T.Det previsto DO a T.Indet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M8" t="str">
            <v>P=proroga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M9" t="str">
            <v>TMOB=trasferito per mobilità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M10" t="str">
            <v>PEV=Progressione Verticale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M11" t="str">
            <v>STAB=Stabilizzazione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M12" t="str">
            <v>RIC=Ricostituzione rapporto di lavoro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M13" t="str">
            <v>Trasferimento da AOU a DSC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M14" t="str">
            <v>Trasferimento da DSC a AOU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M15" t="str">
            <v>CPROV = cessazione provvisoria</v>
          </cell>
          <cell r="P15" t="str">
            <v>Passaggio da supplente a tempo indet</v>
          </cell>
        </row>
        <row r="16">
          <cell r="H16" t="str">
            <v>MALATTIE INFETTIVE</v>
          </cell>
          <cell r="M16" t="str">
            <v>CCTR CESS=cessazione contr.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M17" t="str">
            <v>CCTR DIR SOC=contr. Direttore</v>
          </cell>
          <cell r="P17" t="str">
            <v>Passaggio t.d. a supplente</v>
          </cell>
        </row>
        <row r="18">
          <cell r="H18" t="str">
            <v>MEDICINA FISICA E RIABILITAZIONE</v>
          </cell>
          <cell r="M18" t="str">
            <v>RA=rientro aspettativa p.p.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"/>
      <sheetName val="risorse_umane"/>
      <sheetName val="ricavi_da_prestazioni"/>
      <sheetName val="tetti_ricovero"/>
      <sheetName val="tetti_ambul"/>
      <sheetName val="rinnovi_contratt_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Nov-Dic 2011TOT"/>
      <sheetName val="RIEP. AS.-CES. Nov-Dic 2011 Nom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1 Nom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riepilogo_a curaReclutamento"/>
      <sheetName val="pivot assunti"/>
      <sheetName val="pivot cessati"/>
      <sheetName val="ELENCO cessati DEF"/>
      <sheetName val="Foglio7"/>
      <sheetName val="RIEPILOGO CESSATI DEFINITIV 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AMM. AS.-CES. 2012 Nom"/>
      <sheetName val="AMM. AS.-CES. 2011-12 Nom"/>
      <sheetName val="RIEP.CES. 2011 motivi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pivot budget medv 31dic2012"/>
      <sheetName val="pivot budget medv 31marzo2013"/>
      <sheetName val="pivot budget medv 30giugno2013"/>
      <sheetName val="pivot budget medv 30sett.2013"/>
      <sheetName val="RIEP. AS.-CES. anno2012 Tot"/>
      <sheetName val="RIEP. AS.-CES. anno2012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pivot budget medv 31dic.2013"/>
      <sheetName val="Riepilogo NEOASSUNTI 2012"/>
      <sheetName val="Riepilogo NEOASSUNTI 2013"/>
      <sheetName val="Riepilogo NEOASSUNTI 2014"/>
      <sheetName val="RIEP. AS.-CES. Nom2013Agnese"/>
      <sheetName val="GEMMA NUOVI assunti dirigen (2)"/>
      <sheetName val="RIEP. AS.-CES. Gen-mar2014  (2)"/>
      <sheetName val="RIEP. AS.-CES. Gen-Dic2014  (2)"/>
      <sheetName val="RIEP. AS.-CES. Gen-Dic2014n (2)"/>
      <sheetName val="Mov-PERSONALE_anno 2010"/>
      <sheetName val="RIEP. AS.-CES. dic2012"/>
    </sheetNames>
    <sheetDataSet>
      <sheetData sheetId="0"/>
      <sheetData sheetId="1">
        <row r="2">
          <cell r="G2" t="str">
            <v/>
          </cell>
        </row>
      </sheetData>
      <sheetData sheetId="2">
        <row r="1">
          <cell r="A1" t="str">
            <v>SETTORE_B_D</v>
          </cell>
          <cell r="B1" t="str">
            <v>Dpt. Diagnostica per Immagini</v>
          </cell>
          <cell r="C1" t="str">
            <v>Dpt. di Medicina di Laboratorio</v>
          </cell>
          <cell r="D1" t="str">
            <v>Dpt. Medicina Interna</v>
          </cell>
          <cell r="E1" t="str">
            <v>Dpt Chirurgia Generale</v>
          </cell>
          <cell r="F1" t="str">
            <v>Dpt Chirurgia Specialistica</v>
          </cell>
          <cell r="G1" t="str">
            <v>Dpt. Anestesia e Rianimazione</v>
          </cell>
          <cell r="H1" t="str">
            <v>Dpt. Materno -Infantile</v>
          </cell>
          <cell r="I1" t="str">
            <v>Dpt Oncologia</v>
          </cell>
          <cell r="J1" t="str">
            <v>Dpt Medicina Specialistica</v>
          </cell>
          <cell r="K1" t="str">
            <v>Dpt Neuroscienze</v>
          </cell>
          <cell r="L1" t="str">
            <v>DIP. CARDIOTORACICO</v>
          </cell>
          <cell r="M1" t="str">
            <v>DIP. MED. TRASF. AREA VASTA</v>
          </cell>
          <cell r="N1" t="str">
            <v>Dpt Organizzazione dei Servizi Ospedalieri</v>
          </cell>
          <cell r="O1" t="str">
            <v>Centro Regionale Trapianti</v>
          </cell>
          <cell r="P1" t="str">
            <v>Dipartimento Tecnico</v>
          </cell>
          <cell r="Q1" t="str">
            <v>Dipartimento Amministrativo</v>
          </cell>
          <cell r="R1" t="str">
            <v>Direzione Strategica</v>
          </cell>
          <cell r="S1" t="str">
            <v>Pers comandato/convenzione</v>
          </cell>
          <cell r="T1" t="str">
            <v>Pers. Assegnaz. Iniziale</v>
          </cell>
          <cell r="U1" t="str">
            <v>Lauree Sanitarie</v>
          </cell>
          <cell r="V1" t="str">
            <v>Dipartimento Servizi Condivisi</v>
          </cell>
          <cell r="W1" t="str">
            <v>SOC Diagnostica Angio.e Rad. Interven.</v>
          </cell>
          <cell r="X1" t="str">
            <v>SOC Istituto di Radiologia Diagnostica</v>
          </cell>
          <cell r="Y1" t="str">
            <v>SOC NEURORADIOLOGIA</v>
          </cell>
          <cell r="Z1" t="str">
            <v>SOC MEDICINA NUCLEARE</v>
          </cell>
          <cell r="AA1" t="str">
            <v>SOC FISICA SANITARIA</v>
          </cell>
          <cell r="AB1" t="str">
            <v>SOS di Dpt Radiodiagnostica d'Urgenza ed Emergenza</v>
          </cell>
          <cell r="AC1" t="str">
            <v>DPT DIAGNOSTICA PER IMMAGINI - AREA  AMMINISTRATIVA</v>
          </cell>
          <cell r="AD1" t="str">
            <v>DPT DIAGNOSTICA PER IMMAGINI - AREA  ASSISTENZIALE</v>
          </cell>
          <cell r="AE1" t="str">
            <v>STAFF DPT DIAGNOSTICA PER IMMAGINI</v>
          </cell>
          <cell r="AF1" t="str">
            <v>SOC LABORATORIO ANALISI D'ELEZ.</v>
          </cell>
          <cell r="AG1" t="str">
            <v>SOC LAB. ANALISI D'URGENZA E CIVIDALE</v>
          </cell>
          <cell r="AH1" t="str">
            <v>SOS DI  DPT IMMUNOL. E ALLERG.DIAGNOSTICA</v>
          </cell>
          <cell r="AI1" t="str">
            <v>SOC ISTITUTO DI PATOLOGIA CLINICA</v>
          </cell>
          <cell r="AJ1" t="str">
            <v>SOC ISTITUTO  DI GENETICA MEDICA</v>
          </cell>
          <cell r="AK1" t="str">
            <v>SOC MICROBIOLOGIA</v>
          </cell>
          <cell r="AL1" t="str">
            <v xml:space="preserve">SOC ANATOMIA PATOLOGICA </v>
          </cell>
          <cell r="AM1" t="str">
            <v xml:space="preserve">SOC ISTITUTO DI  ANATOMIA PATOLOGICA </v>
          </cell>
          <cell r="AN1" t="str">
            <v>SOC CENTRO DI COORDINAMENTO REGIONALE MALATTIE RARE</v>
          </cell>
          <cell r="AO1" t="str">
            <v>STAFF DPT MEDICINA DI LABORATORIO</v>
          </cell>
          <cell r="AP1" t="str">
            <v>SOC MEDICINA INTERNA 1</v>
          </cell>
          <cell r="AQ1" t="str">
            <v>SOC MEDICINA INTERNA 2</v>
          </cell>
          <cell r="AR1" t="str">
            <v>SOC CLINICA MEDICA</v>
          </cell>
          <cell r="AS1" t="str">
            <v>SOC CLINICA PSICHIATRICA</v>
          </cell>
          <cell r="AT1" t="str">
            <v>SOC ISTITUTO  DI FARMACOLOGIA CLINICA</v>
          </cell>
          <cell r="AU1" t="str">
            <v>SOC PRONTO SOCCORSO E MEDICINA D'URGENZA</v>
          </cell>
          <cell r="AV1" t="str">
            <v>SOC ENDOC. E MAL. DEL METABOLISMO</v>
          </cell>
          <cell r="AW1" t="str">
            <v>SOS DI DPT MED. INTERNA CIV.</v>
          </cell>
          <cell r="AX1" t="str">
            <v>SOS DI DPT Trattamento del paziente a bassa intensità di cura</v>
          </cell>
          <cell r="AY1" t="str">
            <v>STAFF DPT MEDICINA INTERNA</v>
          </cell>
          <cell r="AZ1" t="str">
            <v>SOC CHIRURGIA GENERALE</v>
          </cell>
          <cell r="BA1" t="str">
            <v xml:space="preserve">SOC CLINICA CHIRURGICA </v>
          </cell>
          <cell r="BB1" t="str">
            <v>SOC UROLOGIA</v>
          </cell>
          <cell r="BC1" t="str">
            <v>SOC CLINICA UROLOGICA</v>
          </cell>
          <cell r="BD1" t="str">
            <v>SOC CH. VASCOLARE</v>
          </cell>
          <cell r="BE1" t="str">
            <v>SOC ORTOPEDIA E TRAUMAT.</v>
          </cell>
          <cell r="BF1" t="str">
            <v>SOC CLINICA ORTOPEDIA</v>
          </cell>
          <cell r="BG1" t="str">
            <v>SOC GASTROENTEROLOGIA</v>
          </cell>
          <cell r="BH1" t="str">
            <v>SOS DI DPT DAY SURGERY</v>
          </cell>
          <cell r="BI1" t="str">
            <v>STAFF DPT CHIRURGIA GENERALE</v>
          </cell>
          <cell r="BJ1" t="str">
            <v xml:space="preserve">SOC OCULISTICA  </v>
          </cell>
          <cell r="BK1" t="str">
            <v xml:space="preserve">SOC CLINICA OCULISTICA </v>
          </cell>
          <cell r="BL1" t="str">
            <v xml:space="preserve">SOC CLINICA OTORINOLARINGOIATRICA  </v>
          </cell>
          <cell r="BM1" t="str">
            <v>SOC OTORINOLARINGOIATRIA</v>
          </cell>
          <cell r="BN1" t="str">
            <v xml:space="preserve">SOC CH. MAXILLO FACCIALE  </v>
          </cell>
          <cell r="BO1" t="str">
            <v xml:space="preserve">SOC CLINICA CHIR. MAXILLO FACCIALE  </v>
          </cell>
          <cell r="BP1" t="str">
            <v xml:space="preserve">SOC CHIRURGIA PLASTICA  </v>
          </cell>
          <cell r="BQ1" t="str">
            <v xml:space="preserve">SOC CLINICA DI CHIRURGIA PLASTICA  </v>
          </cell>
          <cell r="BR1" t="str">
            <v>STAFF DPT CHIRURGIA SPECIALISTICA</v>
          </cell>
          <cell r="BS1" t="str">
            <v>SOC ANEST. E RIANIMAZ. 1</v>
          </cell>
          <cell r="BT1" t="str">
            <v>SOC ANEST. E RIANIMAZ. 2</v>
          </cell>
          <cell r="BU1" t="str">
            <v>SOC CLINICA DI ANEST. E RIANIMAZIONE</v>
          </cell>
          <cell r="BV1" t="str">
            <v>SOS DI DPT TERAPIA ANTALGICA</v>
          </cell>
          <cell r="BW1" t="str">
            <v>STAFF DPT ANESTESIA E RIANIM.</v>
          </cell>
          <cell r="BX1" t="str">
            <v>SOC CLINICA OSTETRICA E GINEC.</v>
          </cell>
          <cell r="BY1" t="str">
            <v>SOC CLINICA PEDIATRIA</v>
          </cell>
          <cell r="BZ1" t="str">
            <v>SOC PATOLOGIA NEONATALE</v>
          </cell>
          <cell r="CA1" t="str">
            <v>STAFF DPT MATERNO INFANTILE</v>
          </cell>
          <cell r="CB1" t="str">
            <v xml:space="preserve">SOC ONCOLOGIA  </v>
          </cell>
          <cell r="CC1" t="str">
            <v>SOC CLINICA ONCOLOGICA</v>
          </cell>
          <cell r="CD1" t="str">
            <v>SOC RADIOTERAPIA</v>
          </cell>
          <cell r="CE1" t="str">
            <v>STAFF DPT ONCOLOGIA</v>
          </cell>
          <cell r="CF1" t="str">
            <v xml:space="preserve">SOC NEFROLOGIA, DIALISI e Trapianto Renale </v>
          </cell>
          <cell r="CG1" t="str">
            <v>SOC CLINICA  EMATOLOGICA</v>
          </cell>
          <cell r="CH1" t="str">
            <v xml:space="preserve">SOC DERMATOLOGIA  </v>
          </cell>
          <cell r="CI1" t="str">
            <v xml:space="preserve">SOC CLINICA DERMATOLOGIA  </v>
          </cell>
          <cell r="CJ1" t="str">
            <v>SOC CLINICA DI MALATTIE INFETTIVE</v>
          </cell>
          <cell r="CK1" t="str">
            <v>SOC CLINICA DI REUMATOLOGIA</v>
          </cell>
          <cell r="CL1" t="str">
            <v>SOS DI DPT NUTRIZIONE CLINICA</v>
          </cell>
          <cell r="CM1" t="str">
            <v>STAFF DPT MEDICINA SPECIALISTICA</v>
          </cell>
          <cell r="CN1" t="str">
            <v>SOC NEUROCHIRURGIA</v>
          </cell>
          <cell r="CO1" t="str">
            <v>SOC NEUROLOGIA</v>
          </cell>
          <cell r="CP1" t="str">
            <v>SOC CLINICA NEUROLOGICA E NEURORIABILITAZIONE</v>
          </cell>
          <cell r="CQ1" t="str">
            <v>SOC CH VERTEBRO MIDOLLARE E UNITA' SPINALE</v>
          </cell>
          <cell r="CR1" t="str">
            <v>SOS di DPT NEUROFISIOLOGIA INTERVENTISTICA</v>
          </cell>
          <cell r="CS1" t="str">
            <v>STAFF DPT NEUROSCIENZE</v>
          </cell>
          <cell r="CT1" t="str">
            <v>SOC CARDIOCHIRURGIA</v>
          </cell>
          <cell r="CU1" t="str">
            <v>SOC CHIRURGIA TORACICA</v>
          </cell>
          <cell r="CV1" t="str">
            <v>SOC CARDIOLOGIA</v>
          </cell>
          <cell r="CW1" t="str">
            <v>SOC PNEUM. E FISIOPAT. RESP.</v>
          </cell>
          <cell r="CX1" t="str">
            <v>STAFF DPT CARDIOTORACICO</v>
          </cell>
          <cell r="CY1" t="str">
            <v>SOC MED. TRASF.  UDINE</v>
          </cell>
          <cell r="CZ1" t="str">
            <v>SOC MED. TRASF. PALMANOVA</v>
          </cell>
          <cell r="DA1" t="str">
            <v>SOS  DI DPT MED. TRASF. TOLMEZZO</v>
          </cell>
          <cell r="DB1" t="str">
            <v>SOS DI DPT MED. TRASF.SAN DANIELE</v>
          </cell>
          <cell r="DC1" t="str">
            <v>SOS di DPT Malattie Emorrag. e Tromb.</v>
          </cell>
          <cell r="DD1" t="str">
            <v>STAFF DPT MED.TRASF.AREA VASTA</v>
          </cell>
          <cell r="DE1" t="str">
            <v>SOC DIR. MEDICA DI PRESIDIO</v>
          </cell>
          <cell r="DF1" t="str">
            <v>SOC ISTITUTO DI IGIENE ED EPIDEM.CLINICA</v>
          </cell>
          <cell r="DG1" t="str">
            <v>SOC FARMACIA</v>
          </cell>
          <cell r="DH1" t="str">
            <v>SOC CENT. OP. 118 ED ELISOCCORSO</v>
          </cell>
          <cell r="DI1" t="str">
            <v>SOC Accr,Gest.Ris.Clin,Val.Perf.San.</v>
          </cell>
          <cell r="DJ1" t="str">
            <v>SOC Direzione Professioni Sanitarie</v>
          </cell>
          <cell r="DK1" t="str">
            <v>STAFF DPT ORGAN.SERV.OSPED.</v>
          </cell>
          <cell r="DL1" t="str">
            <v>CENTRO_REGIONALE_TRAPIANTI</v>
          </cell>
          <cell r="DM1" t="str">
            <v>SOC Ingegneria Clinica</v>
          </cell>
          <cell r="DN1" t="str">
            <v>SOC Uff. Spec. Nuovo Osp.</v>
          </cell>
          <cell r="DO1" t="str">
            <v>SOC Servizi Tecnici</v>
          </cell>
          <cell r="DP1" t="str">
            <v>SOS di DPT Gestione Tecnico Amministrativa e Patrimoniale</v>
          </cell>
          <cell r="DQ1" t="str">
            <v>SOC Tecnologia dell'informazione e della comunicazione</v>
          </cell>
          <cell r="DR1" t="str">
            <v>SOC Grandi Opere</v>
          </cell>
          <cell r="DS1" t="str">
            <v>SOC Gestione Risorse Umane</v>
          </cell>
          <cell r="DT1" t="str">
            <v>SOC Gestione Economico Finanziaria</v>
          </cell>
          <cell r="DU1" t="str">
            <v>SOC Approvvigionamenti e Logistica</v>
          </cell>
          <cell r="DV1" t="str">
            <v>SOC Affari Generali</v>
          </cell>
          <cell r="DW1" t="str">
            <v>SOC Gestione di Presidio</v>
          </cell>
          <cell r="DX1" t="str">
            <v>SOS DI DPT Affari Legali</v>
          </cell>
          <cell r="DY1" t="str">
            <v>Direzione Amministrativa</v>
          </cell>
          <cell r="DZ1" t="str">
            <v>Direzione Generale</v>
          </cell>
          <cell r="EA1" t="str">
            <v>Direzione Sanitaria</v>
          </cell>
          <cell r="EB1" t="str">
            <v>Organo di indirizzo</v>
          </cell>
          <cell r="EC1" t="str">
            <v>Personale assente</v>
          </cell>
          <cell r="ED1" t="str">
            <v>Pers comandato_convenzione</v>
          </cell>
          <cell r="EE1" t="str">
            <v>Pers. Assegnaz. Iniziale</v>
          </cell>
          <cell r="EF1" t="str">
            <v>Lauree Sanitarie</v>
          </cell>
          <cell r="EG1" t="str">
            <v>DIREZIONE AMMIN. AZIENDALE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2010"/>
      <sheetName val="profili"/>
    </sheetNames>
    <sheetDataSet>
      <sheetData sheetId="0"/>
      <sheetData sheetId="1"/>
      <sheetData sheetId="2"/>
      <sheetData sheetId="3" refreshError="1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contributi"/>
      <sheetName val="Schema C.E."/>
      <sheetName val="Schema S.P. "/>
      <sheetName val="FABB_COPERTURE"/>
      <sheetName val="ric-costi infragruppo "/>
      <sheetName val="modific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C_E__preventivo"/>
      <sheetName val="BGT_Patrim_"/>
      <sheetName val="fabbis_copert__"/>
      <sheetName val="Deb_vs_forn_"/>
      <sheetName val="imm_mater_"/>
      <sheetName val="pluriennale_99-00"/>
      <sheetName val="C_E__preventivo1"/>
      <sheetName val="BGT_Patrim_1"/>
      <sheetName val="fabbis_copert__1"/>
      <sheetName val="Deb_vs_forn_1"/>
      <sheetName val="imm_mater_1"/>
      <sheetName val="pluriennale_99-001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"/>
      <sheetName val="Raccordo CE old new"/>
    </sheetNames>
    <sheetDataSet>
      <sheetData sheetId="0"/>
      <sheetData sheetId="1">
        <row r="5">
          <cell r="F5" t="str">
            <v>A)  Valore della produzione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Fisse_Pers_SSR"/>
      <sheetName val="C_E__preventivo"/>
      <sheetName val="Contr_Reg_"/>
      <sheetName val="Tabelle_DRG-Amb_"/>
      <sheetName val="BudgetTes_"/>
      <sheetName val="Contr_privati-Org_-Rev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entazione_CE01"/>
      <sheetName val="AOTS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entazione_CE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zoomScale="130" zoomScaleNormal="130" workbookViewId="0">
      <pane xSplit="3" ySplit="5" topLeftCell="D49" activePane="bottomRight" state="frozen"/>
      <selection activeCell="E10" sqref="E10"/>
      <selection pane="topRight" activeCell="E10" sqref="E10"/>
      <selection pane="bottomLeft" activeCell="E10" sqref="E10"/>
      <selection pane="bottomRight" activeCell="B61" sqref="B61:C61"/>
    </sheetView>
  </sheetViews>
  <sheetFormatPr defaultColWidth="9.140625" defaultRowHeight="12.75"/>
  <cols>
    <col min="1" max="1" width="2.28515625" style="47" customWidth="1"/>
    <col min="2" max="2" width="1.7109375" style="47" customWidth="1"/>
    <col min="3" max="3" width="62" style="5" customWidth="1"/>
    <col min="4" max="4" width="13.42578125" style="355" bestFit="1" customWidth="1"/>
    <col min="5" max="5" width="13.42578125" style="316" bestFit="1" customWidth="1"/>
    <col min="6" max="6" width="12.140625" style="316" bestFit="1" customWidth="1"/>
    <col min="7" max="7" width="7.7109375" style="4" bestFit="1" customWidth="1"/>
    <col min="8" max="16384" width="9.140625" style="5"/>
  </cols>
  <sheetData>
    <row r="1" spans="1:7" ht="15.75">
      <c r="A1" s="1"/>
      <c r="B1" s="1"/>
      <c r="C1" s="2"/>
      <c r="D1" s="314"/>
      <c r="E1" s="315"/>
    </row>
    <row r="2" spans="1:7" s="6" customFormat="1" ht="20.25">
      <c r="A2" s="496" t="s">
        <v>2129</v>
      </c>
      <c r="B2" s="497"/>
      <c r="C2" s="497"/>
      <c r="D2" s="317"/>
      <c r="E2" s="317"/>
      <c r="F2" s="498" t="s">
        <v>0</v>
      </c>
      <c r="G2" s="498"/>
    </row>
    <row r="3" spans="1:7" s="6" customFormat="1" ht="8.25" customHeight="1" thickBot="1">
      <c r="A3" s="7"/>
      <c r="B3" s="7"/>
      <c r="C3" s="8"/>
      <c r="D3" s="318"/>
      <c r="E3" s="318"/>
      <c r="F3" s="319"/>
      <c r="G3" s="9"/>
    </row>
    <row r="4" spans="1:7" s="6" customFormat="1" ht="25.5" customHeight="1">
      <c r="A4" s="499" t="s">
        <v>2125</v>
      </c>
      <c r="B4" s="500"/>
      <c r="C4" s="500"/>
      <c r="D4" s="503" t="s">
        <v>2130</v>
      </c>
      <c r="E4" s="503" t="s">
        <v>2131</v>
      </c>
      <c r="F4" s="505" t="s">
        <v>2132</v>
      </c>
      <c r="G4" s="506"/>
    </row>
    <row r="5" spans="1:7" s="6" customFormat="1">
      <c r="A5" s="501"/>
      <c r="B5" s="502"/>
      <c r="C5" s="502"/>
      <c r="D5" s="504"/>
      <c r="E5" s="504"/>
      <c r="F5" s="320" t="s">
        <v>1</v>
      </c>
      <c r="G5" s="300" t="s">
        <v>2</v>
      </c>
    </row>
    <row r="6" spans="1:7">
      <c r="A6" s="10"/>
      <c r="B6" s="11"/>
      <c r="C6" s="12"/>
      <c r="D6" s="321"/>
      <c r="E6" s="322"/>
      <c r="F6" s="323"/>
      <c r="G6" s="301"/>
    </row>
    <row r="7" spans="1:7">
      <c r="A7" s="13" t="s">
        <v>3</v>
      </c>
      <c r="B7" s="14"/>
      <c r="C7" s="15" t="s">
        <v>4</v>
      </c>
      <c r="D7" s="324"/>
      <c r="E7" s="325"/>
      <c r="F7" s="326"/>
      <c r="G7" s="302"/>
    </row>
    <row r="8" spans="1:7">
      <c r="A8" s="13"/>
      <c r="B8" s="14"/>
      <c r="C8" s="16"/>
      <c r="D8" s="327"/>
      <c r="E8" s="328"/>
      <c r="F8" s="326"/>
      <c r="G8" s="302"/>
    </row>
    <row r="9" spans="1:7" s="2" customFormat="1">
      <c r="A9" s="13">
        <v>1</v>
      </c>
      <c r="B9" s="15" t="s">
        <v>5</v>
      </c>
      <c r="C9" s="15"/>
      <c r="D9" s="329">
        <f>D10+D11+D18+D23</f>
        <v>38315518</v>
      </c>
      <c r="E9" s="329">
        <f>E10+E11+E18+E23</f>
        <v>36188977</v>
      </c>
      <c r="F9" s="329">
        <f>+D9-E9</f>
        <v>2126541</v>
      </c>
      <c r="G9" s="303">
        <f>+F9/E9</f>
        <v>5.8762119747126314E-2</v>
      </c>
    </row>
    <row r="10" spans="1:7">
      <c r="A10" s="17"/>
      <c r="B10" s="18" t="s">
        <v>6</v>
      </c>
      <c r="C10" s="18"/>
      <c r="D10" s="330">
        <f>+ROUND('CE Min'!D28,0)</f>
        <v>35648076</v>
      </c>
      <c r="E10" s="330">
        <f>+ROUND('CE Min'!E28,0)</f>
        <v>33599138</v>
      </c>
      <c r="F10" s="331">
        <f t="shared" ref="F10:F34" si="0">+D10-E10</f>
        <v>2048938</v>
      </c>
      <c r="G10" s="304">
        <f t="shared" ref="G10:G73" si="1">+F10/E10</f>
        <v>6.0981862094200152E-2</v>
      </c>
    </row>
    <row r="11" spans="1:7">
      <c r="A11" s="13"/>
      <c r="B11" s="18" t="s">
        <v>7</v>
      </c>
      <c r="C11" s="18"/>
      <c r="D11" s="330">
        <f>SUM(D12:D17)</f>
        <v>2667442</v>
      </c>
      <c r="E11" s="330">
        <f>SUM(E12:E17)</f>
        <v>2589839</v>
      </c>
      <c r="F11" s="331">
        <f t="shared" si="0"/>
        <v>77603</v>
      </c>
      <c r="G11" s="304">
        <f t="shared" si="1"/>
        <v>2.9964410915118662E-2</v>
      </c>
    </row>
    <row r="12" spans="1:7">
      <c r="A12" s="13"/>
      <c r="B12" s="19"/>
      <c r="C12" s="95" t="s">
        <v>8</v>
      </c>
      <c r="D12" s="330">
        <f>+ROUND('CE Min'!D39,0)</f>
        <v>2667442</v>
      </c>
      <c r="E12" s="330">
        <f>+ROUND('CE Min'!E39,0)</f>
        <v>2589839</v>
      </c>
      <c r="F12" s="332">
        <f t="shared" si="0"/>
        <v>77603</v>
      </c>
      <c r="G12" s="305">
        <f t="shared" si="1"/>
        <v>2.9964410915118662E-2</v>
      </c>
    </row>
    <row r="13" spans="1:7" ht="22.5">
      <c r="A13" s="17"/>
      <c r="B13" s="19"/>
      <c r="C13" s="95" t="s">
        <v>9</v>
      </c>
      <c r="D13" s="330">
        <f>+ROUND('CE Min'!D40,0)</f>
        <v>0</v>
      </c>
      <c r="E13" s="330">
        <f>+ROUND('CE Min'!E40,0)</f>
        <v>0</v>
      </c>
      <c r="F13" s="332">
        <f t="shared" si="0"/>
        <v>0</v>
      </c>
      <c r="G13" s="305"/>
    </row>
    <row r="14" spans="1:7" ht="22.5">
      <c r="A14" s="13"/>
      <c r="B14" s="19"/>
      <c r="C14" s="95" t="s">
        <v>10</v>
      </c>
      <c r="D14" s="330">
        <f>+ROUND('CE Min'!D41,0)</f>
        <v>0</v>
      </c>
      <c r="E14" s="330">
        <f>+ROUND('CE Min'!E41,0)</f>
        <v>0</v>
      </c>
      <c r="F14" s="332">
        <f t="shared" si="0"/>
        <v>0</v>
      </c>
      <c r="G14" s="305"/>
    </row>
    <row r="15" spans="1:7">
      <c r="A15" s="17"/>
      <c r="B15" s="19"/>
      <c r="C15" s="95" t="s">
        <v>11</v>
      </c>
      <c r="D15" s="330">
        <f>+ROUND('CE Min'!D42,0)</f>
        <v>0</v>
      </c>
      <c r="E15" s="330">
        <f>+ROUND('CE Min'!E42,0)</f>
        <v>0</v>
      </c>
      <c r="F15" s="332">
        <f t="shared" si="0"/>
        <v>0</v>
      </c>
      <c r="G15" s="305"/>
    </row>
    <row r="16" spans="1:7">
      <c r="A16" s="17"/>
      <c r="B16" s="19"/>
      <c r="C16" s="95" t="s">
        <v>12</v>
      </c>
      <c r="D16" s="330">
        <f>+ROUND('CE Min'!D43,0)</f>
        <v>0</v>
      </c>
      <c r="E16" s="330">
        <f>+ROUND('CE Min'!E43,0)</f>
        <v>0</v>
      </c>
      <c r="F16" s="332">
        <f t="shared" si="0"/>
        <v>0</v>
      </c>
      <c r="G16" s="305"/>
    </row>
    <row r="17" spans="1:7">
      <c r="A17" s="13"/>
      <c r="B17" s="19"/>
      <c r="C17" s="95" t="s">
        <v>13</v>
      </c>
      <c r="D17" s="330">
        <f>+ROUND('CE Min'!D46,0)</f>
        <v>0</v>
      </c>
      <c r="E17" s="330">
        <f>+ROUND('CE Min'!E46,0)</f>
        <v>0</v>
      </c>
      <c r="F17" s="332">
        <f t="shared" si="0"/>
        <v>0</v>
      </c>
      <c r="G17" s="305"/>
    </row>
    <row r="18" spans="1:7">
      <c r="A18" s="17"/>
      <c r="B18" s="19" t="s">
        <v>14</v>
      </c>
      <c r="C18" s="18"/>
      <c r="D18" s="330">
        <f>SUM(D19:D22)</f>
        <v>0</v>
      </c>
      <c r="E18" s="330">
        <f>SUM(E19:E22)</f>
        <v>0</v>
      </c>
      <c r="F18" s="331">
        <f t="shared" si="0"/>
        <v>0</v>
      </c>
      <c r="G18" s="304"/>
    </row>
    <row r="19" spans="1:7">
      <c r="A19" s="17"/>
      <c r="B19" s="19"/>
      <c r="C19" s="18" t="s">
        <v>15</v>
      </c>
      <c r="D19" s="330">
        <f>+ROUND('CE Min'!D53,0)</f>
        <v>0</v>
      </c>
      <c r="E19" s="330">
        <f>+ROUND('CE Min'!E53,0)</f>
        <v>0</v>
      </c>
      <c r="F19" s="332">
        <f t="shared" si="0"/>
        <v>0</v>
      </c>
      <c r="G19" s="305"/>
    </row>
    <row r="20" spans="1:7">
      <c r="A20" s="17"/>
      <c r="B20" s="19"/>
      <c r="C20" s="18" t="s">
        <v>16</v>
      </c>
      <c r="D20" s="330">
        <f>+ROUND('CE Min'!D54,0)</f>
        <v>0</v>
      </c>
      <c r="E20" s="330">
        <f>+ROUND('CE Min'!E54,0)</f>
        <v>0</v>
      </c>
      <c r="F20" s="332">
        <f t="shared" si="0"/>
        <v>0</v>
      </c>
      <c r="G20" s="305"/>
    </row>
    <row r="21" spans="1:7">
      <c r="A21" s="17"/>
      <c r="B21" s="19"/>
      <c r="C21" s="18" t="s">
        <v>17</v>
      </c>
      <c r="D21" s="330">
        <f>+ROUND('CE Min'!D55,0)</f>
        <v>0</v>
      </c>
      <c r="E21" s="330">
        <f>+ROUND('CE Min'!E55,0)</f>
        <v>0</v>
      </c>
      <c r="F21" s="332">
        <f t="shared" si="0"/>
        <v>0</v>
      </c>
      <c r="G21" s="305"/>
    </row>
    <row r="22" spans="1:7">
      <c r="A22" s="17"/>
      <c r="B22" s="19"/>
      <c r="C22" s="18" t="s">
        <v>18</v>
      </c>
      <c r="D22" s="330">
        <f>+ROUND('CE Min'!D56,0)</f>
        <v>0</v>
      </c>
      <c r="E22" s="330">
        <f>+ROUND('CE Min'!E56,0)</f>
        <v>0</v>
      </c>
      <c r="F22" s="332">
        <f t="shared" si="0"/>
        <v>0</v>
      </c>
      <c r="G22" s="305"/>
    </row>
    <row r="23" spans="1:7">
      <c r="A23" s="17"/>
      <c r="B23" s="19" t="s">
        <v>19</v>
      </c>
      <c r="C23" s="18"/>
      <c r="D23" s="330">
        <f>+ROUND('CE Min'!D57,0)</f>
        <v>0</v>
      </c>
      <c r="E23" s="330">
        <f>+ROUND('CE Min'!E57,0)</f>
        <v>0</v>
      </c>
      <c r="F23" s="332">
        <f t="shared" si="0"/>
        <v>0</v>
      </c>
      <c r="G23" s="305"/>
    </row>
    <row r="24" spans="1:7" s="2" customFormat="1">
      <c r="A24" s="13">
        <v>2</v>
      </c>
      <c r="B24" s="15" t="s">
        <v>20</v>
      </c>
      <c r="C24" s="15"/>
      <c r="D24" s="333">
        <f>+ROUND('CE Min'!D58,0)</f>
        <v>0</v>
      </c>
      <c r="E24" s="333">
        <f>+ROUND('CE Min'!E58,0)</f>
        <v>0</v>
      </c>
      <c r="F24" s="329">
        <f t="shared" si="0"/>
        <v>0</v>
      </c>
      <c r="G24" s="303"/>
    </row>
    <row r="25" spans="1:7" s="2" customFormat="1">
      <c r="A25" s="13">
        <v>3</v>
      </c>
      <c r="B25" s="15" t="s">
        <v>21</v>
      </c>
      <c r="C25" s="15"/>
      <c r="D25" s="333">
        <f>+ROUND('CE Min'!D61,0)</f>
        <v>25000</v>
      </c>
      <c r="E25" s="333">
        <f>+ROUND('CE Min'!E61,0)</f>
        <v>1917914</v>
      </c>
      <c r="F25" s="329">
        <f t="shared" si="0"/>
        <v>-1892914</v>
      </c>
      <c r="G25" s="303">
        <f t="shared" si="1"/>
        <v>-0.98696500468738435</v>
      </c>
    </row>
    <row r="26" spans="1:7" s="2" customFormat="1">
      <c r="A26" s="13">
        <v>4</v>
      </c>
      <c r="B26" s="15" t="s">
        <v>22</v>
      </c>
      <c r="C26" s="15"/>
      <c r="D26" s="329">
        <f>SUM(D27:D29)</f>
        <v>801700</v>
      </c>
      <c r="E26" s="329">
        <f>SUM(E27:E29)</f>
        <v>801972</v>
      </c>
      <c r="F26" s="329">
        <f t="shared" si="0"/>
        <v>-272</v>
      </c>
      <c r="G26" s="303">
        <f t="shared" si="1"/>
        <v>-3.3916396083653796E-4</v>
      </c>
    </row>
    <row r="27" spans="1:7">
      <c r="A27" s="13"/>
      <c r="B27" s="18" t="s">
        <v>23</v>
      </c>
      <c r="C27" s="20"/>
      <c r="D27" s="330">
        <f>+ROUND('CE Min'!D68,0)</f>
        <v>1700</v>
      </c>
      <c r="E27" s="330">
        <f>+ROUND('CE Min'!E68,0)</f>
        <v>0</v>
      </c>
      <c r="F27" s="332">
        <f t="shared" si="0"/>
        <v>1700</v>
      </c>
      <c r="G27" s="305"/>
    </row>
    <row r="28" spans="1:7">
      <c r="A28" s="17"/>
      <c r="B28" s="18" t="s">
        <v>24</v>
      </c>
      <c r="C28" s="20"/>
      <c r="D28" s="330">
        <f>+ROUND('CE Min'!D114,0)</f>
        <v>0</v>
      </c>
      <c r="E28" s="330">
        <f>+ROUND('CE Min'!E114,0)</f>
        <v>1972</v>
      </c>
      <c r="F28" s="332">
        <f t="shared" si="0"/>
        <v>-1972</v>
      </c>
      <c r="G28" s="305">
        <f t="shared" si="1"/>
        <v>-1</v>
      </c>
    </row>
    <row r="29" spans="1:7">
      <c r="A29" s="13"/>
      <c r="B29" s="18" t="s">
        <v>25</v>
      </c>
      <c r="C29" s="20"/>
      <c r="D29" s="330">
        <f>+ROUND('CE Min'!D107+'CE Min'!D113,0)</f>
        <v>800000</v>
      </c>
      <c r="E29" s="330">
        <f>+ROUND('CE Min'!E107+'CE Min'!E113,0)</f>
        <v>800000</v>
      </c>
      <c r="F29" s="332">
        <f t="shared" si="0"/>
        <v>0</v>
      </c>
      <c r="G29" s="305">
        <f t="shared" si="1"/>
        <v>0</v>
      </c>
    </row>
    <row r="30" spans="1:7" s="2" customFormat="1">
      <c r="A30" s="13">
        <v>5</v>
      </c>
      <c r="B30" s="15" t="s">
        <v>26</v>
      </c>
      <c r="C30" s="15"/>
      <c r="D30" s="333">
        <f>+ROUND(+'CE Min'!D122,0)</f>
        <v>353015288</v>
      </c>
      <c r="E30" s="333">
        <f>+ROUND(+'CE Min'!E122,0)</f>
        <v>352926166</v>
      </c>
      <c r="F30" s="329">
        <f t="shared" si="0"/>
        <v>89122</v>
      </c>
      <c r="G30" s="303">
        <f t="shared" si="1"/>
        <v>2.5252307305545605E-4</v>
      </c>
    </row>
    <row r="31" spans="1:7" s="2" customFormat="1">
      <c r="A31" s="13">
        <v>6</v>
      </c>
      <c r="B31" s="15" t="s">
        <v>27</v>
      </c>
      <c r="C31" s="15"/>
      <c r="D31" s="333">
        <f>+ROUND('CE Min'!D143,0)</f>
        <v>0</v>
      </c>
      <c r="E31" s="333">
        <f>+ROUND('CE Min'!E143,0)</f>
        <v>0</v>
      </c>
      <c r="F31" s="329">
        <f t="shared" si="0"/>
        <v>0</v>
      </c>
      <c r="G31" s="303"/>
    </row>
    <row r="32" spans="1:7" s="2" customFormat="1">
      <c r="A32" s="13">
        <v>7</v>
      </c>
      <c r="B32" s="15" t="s">
        <v>28</v>
      </c>
      <c r="C32" s="15"/>
      <c r="D32" s="333">
        <f>+ROUND('CE Min'!D147,0)</f>
        <v>122838</v>
      </c>
      <c r="E32" s="333">
        <f>+ROUND('CE Min'!E147,0)</f>
        <v>122838</v>
      </c>
      <c r="F32" s="329">
        <f t="shared" si="0"/>
        <v>0</v>
      </c>
      <c r="G32" s="303">
        <f t="shared" si="1"/>
        <v>0</v>
      </c>
    </row>
    <row r="33" spans="1:7" s="2" customFormat="1">
      <c r="A33" s="13">
        <v>8</v>
      </c>
      <c r="B33" s="15" t="s">
        <v>29</v>
      </c>
      <c r="C33" s="15"/>
      <c r="D33" s="333">
        <f>+ROUND(+'CE Min'!D154,0)</f>
        <v>0</v>
      </c>
      <c r="E33" s="333">
        <f>+ROUND(+'CE Min'!E154,0)</f>
        <v>0</v>
      </c>
      <c r="F33" s="334">
        <f t="shared" si="0"/>
        <v>0</v>
      </c>
      <c r="G33" s="306"/>
    </row>
    <row r="34" spans="1:7" s="2" customFormat="1">
      <c r="A34" s="13">
        <v>9</v>
      </c>
      <c r="B34" s="15" t="s">
        <v>30</v>
      </c>
      <c r="C34" s="15"/>
      <c r="D34" s="333">
        <f>+ROUND(+'CE Min'!D155,0)</f>
        <v>0</v>
      </c>
      <c r="E34" s="333">
        <f>+ROUND(+'CE Min'!E155,0)</f>
        <v>0</v>
      </c>
      <c r="F34" s="334">
        <f t="shared" si="0"/>
        <v>0</v>
      </c>
      <c r="G34" s="306"/>
    </row>
    <row r="35" spans="1:7" s="2" customFormat="1">
      <c r="A35" s="490" t="s">
        <v>31</v>
      </c>
      <c r="B35" s="491"/>
      <c r="C35" s="491"/>
      <c r="D35" s="335">
        <f>D9+D24+D25+D26+SUM(D30:D34)</f>
        <v>392280344</v>
      </c>
      <c r="E35" s="335">
        <f>E9+E24+E25+E26+SUM(E30:E34)</f>
        <v>391957867</v>
      </c>
      <c r="F35" s="336">
        <f>+D35-E35</f>
        <v>322477</v>
      </c>
      <c r="G35" s="260">
        <f t="shared" si="1"/>
        <v>8.2273383735910575E-4</v>
      </c>
    </row>
    <row r="36" spans="1:7">
      <c r="A36" s="17"/>
      <c r="B36" s="21"/>
      <c r="C36" s="16"/>
      <c r="D36" s="337"/>
      <c r="E36" s="337"/>
      <c r="F36" s="332"/>
      <c r="G36" s="305"/>
    </row>
    <row r="37" spans="1:7" s="2" customFormat="1">
      <c r="A37" s="13" t="s">
        <v>32</v>
      </c>
      <c r="B37" s="14"/>
      <c r="C37" s="22" t="s">
        <v>33</v>
      </c>
      <c r="D37" s="338"/>
      <c r="E37" s="338"/>
      <c r="F37" s="334"/>
      <c r="G37" s="306"/>
    </row>
    <row r="38" spans="1:7" s="2" customFormat="1">
      <c r="A38" s="13">
        <v>1</v>
      </c>
      <c r="B38" s="15" t="s">
        <v>34</v>
      </c>
      <c r="C38" s="23"/>
      <c r="D38" s="338">
        <f>SUM(D39:D40)</f>
        <v>345615955</v>
      </c>
      <c r="E38" s="338">
        <f>SUM(E39:E40)</f>
        <v>345452178</v>
      </c>
      <c r="F38" s="334">
        <f>+D38-E38</f>
        <v>163777</v>
      </c>
      <c r="G38" s="306">
        <f t="shared" si="1"/>
        <v>4.7409456483438352E-4</v>
      </c>
    </row>
    <row r="39" spans="1:7">
      <c r="A39" s="13"/>
      <c r="B39" s="18" t="s">
        <v>35</v>
      </c>
      <c r="C39" s="20"/>
      <c r="D39" s="330">
        <f>+ROUND('CE Min'!D162,0)</f>
        <v>339744726</v>
      </c>
      <c r="E39" s="330">
        <f>+ROUND('CE Min'!E162,0)</f>
        <v>339580949</v>
      </c>
      <c r="F39" s="332">
        <f t="shared" ref="F39:F102" si="2">+D39-E39</f>
        <v>163777</v>
      </c>
      <c r="G39" s="305">
        <f t="shared" si="1"/>
        <v>4.8229148449667594E-4</v>
      </c>
    </row>
    <row r="40" spans="1:7">
      <c r="A40" s="17"/>
      <c r="B40" s="18" t="s">
        <v>36</v>
      </c>
      <c r="C40" s="20"/>
      <c r="D40" s="330">
        <f>+ROUND('CE Min'!D193,0)</f>
        <v>5871229</v>
      </c>
      <c r="E40" s="330">
        <f>+ROUND('CE Min'!E193,0)</f>
        <v>5871229</v>
      </c>
      <c r="F40" s="332">
        <f t="shared" si="2"/>
        <v>0</v>
      </c>
      <c r="G40" s="305">
        <f t="shared" si="1"/>
        <v>0</v>
      </c>
    </row>
    <row r="41" spans="1:7" s="2" customFormat="1">
      <c r="A41" s="13">
        <v>2</v>
      </c>
      <c r="B41" s="15" t="s">
        <v>37</v>
      </c>
      <c r="C41" s="23"/>
      <c r="D41" s="338">
        <f>SUM(D42:D58)</f>
        <v>8191181</v>
      </c>
      <c r="E41" s="338">
        <f>SUM(E42:E58)</f>
        <v>8313512</v>
      </c>
      <c r="F41" s="334">
        <f t="shared" si="2"/>
        <v>-122331</v>
      </c>
      <c r="G41" s="306">
        <f t="shared" si="1"/>
        <v>-1.4714719844032222E-2</v>
      </c>
    </row>
    <row r="42" spans="1:7">
      <c r="A42" s="17"/>
      <c r="B42" s="19" t="s">
        <v>38</v>
      </c>
      <c r="C42" s="18"/>
      <c r="D42" s="330">
        <f>+ROUND('CE Min'!D203,0)</f>
        <v>0</v>
      </c>
      <c r="E42" s="330">
        <f>+ROUND('CE Min'!E203,0)</f>
        <v>0</v>
      </c>
      <c r="F42" s="332">
        <f t="shared" si="2"/>
        <v>0</v>
      </c>
      <c r="G42" s="305"/>
    </row>
    <row r="43" spans="1:7">
      <c r="A43" s="17"/>
      <c r="B43" s="19" t="s">
        <v>39</v>
      </c>
      <c r="C43" s="18"/>
      <c r="D43" s="330">
        <f>+ROUND('CE Min'!D211,0)</f>
        <v>0</v>
      </c>
      <c r="E43" s="330">
        <f>+ROUND('CE Min'!E211,0)</f>
        <v>0</v>
      </c>
      <c r="F43" s="332">
        <f t="shared" si="2"/>
        <v>0</v>
      </c>
      <c r="G43" s="305"/>
    </row>
    <row r="44" spans="1:7">
      <c r="A44" s="17"/>
      <c r="B44" s="19" t="s">
        <v>40</v>
      </c>
      <c r="C44" s="18"/>
      <c r="D44" s="330">
        <f>+ROUND('CE Min'!D215,0)</f>
        <v>5000</v>
      </c>
      <c r="E44" s="330">
        <f>+ROUND('CE Min'!E215,0)</f>
        <v>5000</v>
      </c>
      <c r="F44" s="332">
        <f t="shared" si="2"/>
        <v>0</v>
      </c>
      <c r="G44" s="305">
        <f t="shared" si="1"/>
        <v>0</v>
      </c>
    </row>
    <row r="45" spans="1:7">
      <c r="A45" s="17"/>
      <c r="B45" s="19" t="s">
        <v>41</v>
      </c>
      <c r="C45" s="18"/>
      <c r="D45" s="330">
        <f>+ROUND('CE Min'!D234,0)</f>
        <v>0</v>
      </c>
      <c r="E45" s="330">
        <f>+ROUND('CE Min'!E234,0)</f>
        <v>0</v>
      </c>
      <c r="F45" s="332">
        <f t="shared" si="2"/>
        <v>0</v>
      </c>
      <c r="G45" s="305"/>
    </row>
    <row r="46" spans="1:7">
      <c r="A46" s="17"/>
      <c r="B46" s="19" t="s">
        <v>42</v>
      </c>
      <c r="C46" s="18"/>
      <c r="D46" s="330">
        <f>+ROUND('CE Min'!D240,0)</f>
        <v>0</v>
      </c>
      <c r="E46" s="330">
        <f>+ROUND('CE Min'!E240,0)</f>
        <v>0</v>
      </c>
      <c r="F46" s="332">
        <f t="shared" si="2"/>
        <v>0</v>
      </c>
      <c r="G46" s="305"/>
    </row>
    <row r="47" spans="1:7">
      <c r="A47" s="17"/>
      <c r="B47" s="19" t="s">
        <v>43</v>
      </c>
      <c r="C47" s="18"/>
      <c r="D47" s="330">
        <f>+ROUND('CE Min'!D245,0)</f>
        <v>0</v>
      </c>
      <c r="E47" s="330">
        <f>+ROUND('CE Min'!E245,0)</f>
        <v>0</v>
      </c>
      <c r="F47" s="332">
        <f t="shared" si="2"/>
        <v>0</v>
      </c>
      <c r="G47" s="305"/>
    </row>
    <row r="48" spans="1:7">
      <c r="A48" s="17"/>
      <c r="B48" s="19" t="s">
        <v>44</v>
      </c>
      <c r="C48" s="18"/>
      <c r="D48" s="330">
        <f>+ROUND('CE Min'!D250,0)</f>
        <v>0</v>
      </c>
      <c r="E48" s="330">
        <f>+ROUND('CE Min'!E250,0)</f>
        <v>0</v>
      </c>
      <c r="F48" s="332">
        <f t="shared" si="2"/>
        <v>0</v>
      </c>
      <c r="G48" s="305"/>
    </row>
    <row r="49" spans="1:7">
      <c r="A49" s="17"/>
      <c r="B49" s="19" t="s">
        <v>45</v>
      </c>
      <c r="C49" s="18"/>
      <c r="D49" s="330">
        <f>+ROUND('CE Min'!D260,0)</f>
        <v>0</v>
      </c>
      <c r="E49" s="330">
        <f>+ROUND('CE Min'!E260,0)</f>
        <v>0</v>
      </c>
      <c r="F49" s="332">
        <f t="shared" si="2"/>
        <v>0</v>
      </c>
      <c r="G49" s="305"/>
    </row>
    <row r="50" spans="1:7">
      <c r="A50" s="17"/>
      <c r="B50" s="19" t="s">
        <v>46</v>
      </c>
      <c r="C50" s="18"/>
      <c r="D50" s="330">
        <f>+ROUND('CE Min'!D266,0)</f>
        <v>0</v>
      </c>
      <c r="E50" s="330">
        <f>+ROUND('CE Min'!E266,0)</f>
        <v>0</v>
      </c>
      <c r="F50" s="332">
        <f t="shared" si="2"/>
        <v>0</v>
      </c>
      <c r="G50" s="305"/>
    </row>
    <row r="51" spans="1:7">
      <c r="A51" s="17"/>
      <c r="B51" s="19" t="s">
        <v>47</v>
      </c>
      <c r="C51" s="18"/>
      <c r="D51" s="330">
        <f>+ROUND('CE Min'!D273,0)</f>
        <v>0</v>
      </c>
      <c r="E51" s="330">
        <f>+ROUND('CE Min'!E273,0)</f>
        <v>0</v>
      </c>
      <c r="F51" s="332">
        <f t="shared" si="2"/>
        <v>0</v>
      </c>
      <c r="G51" s="305"/>
    </row>
    <row r="52" spans="1:7">
      <c r="A52" s="17"/>
      <c r="B52" s="19" t="s">
        <v>48</v>
      </c>
      <c r="C52" s="18"/>
      <c r="D52" s="330">
        <f>+ROUND('CE Min'!D279,0)</f>
        <v>0</v>
      </c>
      <c r="E52" s="330">
        <f>+ROUND('CE Min'!E279,0)</f>
        <v>0</v>
      </c>
      <c r="F52" s="332">
        <f t="shared" si="2"/>
        <v>0</v>
      </c>
      <c r="G52" s="305"/>
    </row>
    <row r="53" spans="1:7">
      <c r="A53" s="17"/>
      <c r="B53" s="19" t="s">
        <v>49</v>
      </c>
      <c r="C53" s="18"/>
      <c r="D53" s="330">
        <f>+ROUND('CE Min'!D284,0)</f>
        <v>0</v>
      </c>
      <c r="E53" s="330">
        <f>+ROUND('CE Min'!E284,0)</f>
        <v>0</v>
      </c>
      <c r="F53" s="332">
        <f t="shared" si="2"/>
        <v>0</v>
      </c>
      <c r="G53" s="305"/>
    </row>
    <row r="54" spans="1:7">
      <c r="A54" s="17"/>
      <c r="B54" s="19" t="s">
        <v>50</v>
      </c>
      <c r="C54" s="18"/>
      <c r="D54" s="330">
        <f>+ROUND('CE Min'!D293,0)</f>
        <v>0</v>
      </c>
      <c r="E54" s="330">
        <f>+ROUND('CE Min'!E293,0)</f>
        <v>1648</v>
      </c>
      <c r="F54" s="332">
        <f t="shared" si="2"/>
        <v>-1648</v>
      </c>
      <c r="G54" s="305">
        <f t="shared" si="1"/>
        <v>-1</v>
      </c>
    </row>
    <row r="55" spans="1:7">
      <c r="A55" s="17"/>
      <c r="B55" s="19" t="s">
        <v>51</v>
      </c>
      <c r="C55" s="18"/>
      <c r="D55" s="330">
        <f>+ROUND('CE Min'!D301,0)</f>
        <v>5558251</v>
      </c>
      <c r="E55" s="330">
        <f>+ROUND('CE Min'!E301,0)</f>
        <v>5648934</v>
      </c>
      <c r="F55" s="332">
        <f t="shared" si="2"/>
        <v>-90683</v>
      </c>
      <c r="G55" s="305">
        <f t="shared" si="1"/>
        <v>-1.6053117278410405E-2</v>
      </c>
    </row>
    <row r="56" spans="1:7" ht="21" customHeight="1">
      <c r="A56" s="17"/>
      <c r="B56" s="494" t="s">
        <v>52</v>
      </c>
      <c r="C56" s="495"/>
      <c r="D56" s="330">
        <f>+ROUND('CE Min'!D309,0)</f>
        <v>276930</v>
      </c>
      <c r="E56" s="330">
        <f>+ROUND('CE Min'!E309,0)</f>
        <v>276930</v>
      </c>
      <c r="F56" s="332">
        <f t="shared" si="2"/>
        <v>0</v>
      </c>
      <c r="G56" s="305">
        <f t="shared" si="1"/>
        <v>0</v>
      </c>
    </row>
    <row r="57" spans="1:7">
      <c r="A57" s="17"/>
      <c r="B57" s="19" t="s">
        <v>53</v>
      </c>
      <c r="C57" s="18"/>
      <c r="D57" s="330">
        <f>+ROUND('CE Min'!D323,0)</f>
        <v>2351000</v>
      </c>
      <c r="E57" s="330">
        <f>+ROUND('CE Min'!E323,0)</f>
        <v>2381000</v>
      </c>
      <c r="F57" s="332">
        <f t="shared" si="2"/>
        <v>-30000</v>
      </c>
      <c r="G57" s="305">
        <f t="shared" si="1"/>
        <v>-1.25997480050399E-2</v>
      </c>
    </row>
    <row r="58" spans="1:7">
      <c r="A58" s="17"/>
      <c r="B58" s="19" t="s">
        <v>54</v>
      </c>
      <c r="C58" s="18"/>
      <c r="D58" s="330">
        <f>+ROUND('CE Min'!D331,0)</f>
        <v>0</v>
      </c>
      <c r="E58" s="330">
        <f>+ROUND('CE Min'!E331,0)</f>
        <v>0</v>
      </c>
      <c r="F58" s="332">
        <f t="shared" si="2"/>
        <v>0</v>
      </c>
      <c r="G58" s="305"/>
    </row>
    <row r="59" spans="1:7" s="2" customFormat="1">
      <c r="A59" s="13">
        <v>3</v>
      </c>
      <c r="B59" s="15" t="s">
        <v>55</v>
      </c>
      <c r="C59" s="23"/>
      <c r="D59" s="338">
        <f>SUM(D60:D62)</f>
        <v>15139246</v>
      </c>
      <c r="E59" s="338">
        <f>SUM(E60:E62)</f>
        <v>14554767</v>
      </c>
      <c r="F59" s="334">
        <f t="shared" si="2"/>
        <v>584479</v>
      </c>
      <c r="G59" s="306">
        <f t="shared" si="1"/>
        <v>4.0157221341983698E-2</v>
      </c>
    </row>
    <row r="60" spans="1:7">
      <c r="A60" s="17"/>
      <c r="B60" s="19" t="s">
        <v>56</v>
      </c>
      <c r="C60" s="18"/>
      <c r="D60" s="330">
        <f>+ROUND('CE Min'!D333,0)</f>
        <v>13849937</v>
      </c>
      <c r="E60" s="330">
        <f>+ROUND('CE Min'!E333,0)</f>
        <v>13877017</v>
      </c>
      <c r="F60" s="332">
        <f t="shared" si="2"/>
        <v>-27080</v>
      </c>
      <c r="G60" s="305">
        <f t="shared" si="1"/>
        <v>-1.9514280338490614E-3</v>
      </c>
    </row>
    <row r="61" spans="1:7">
      <c r="A61" s="17"/>
      <c r="B61" s="494" t="s">
        <v>57</v>
      </c>
      <c r="C61" s="495"/>
      <c r="D61" s="330">
        <f>+ROUND('CE Min'!D353,0)</f>
        <v>1189309</v>
      </c>
      <c r="E61" s="330">
        <f>+ROUND('CE Min'!E353,0)</f>
        <v>577750</v>
      </c>
      <c r="F61" s="332">
        <f t="shared" si="2"/>
        <v>611559</v>
      </c>
      <c r="G61" s="305">
        <f t="shared" si="1"/>
        <v>1.0585183903072264</v>
      </c>
    </row>
    <row r="62" spans="1:7">
      <c r="A62" s="17"/>
      <c r="B62" s="19" t="s">
        <v>58</v>
      </c>
      <c r="C62" s="18"/>
      <c r="D62" s="330">
        <f>+ROUND('CE Min'!D367,0)</f>
        <v>100000</v>
      </c>
      <c r="E62" s="330">
        <f>+ROUND('CE Min'!E367,0)</f>
        <v>100000</v>
      </c>
      <c r="F62" s="332">
        <f t="shared" si="2"/>
        <v>0</v>
      </c>
      <c r="G62" s="305">
        <f t="shared" si="1"/>
        <v>0</v>
      </c>
    </row>
    <row r="63" spans="1:7" s="2" customFormat="1">
      <c r="A63" s="13">
        <v>4</v>
      </c>
      <c r="B63" s="24" t="s">
        <v>59</v>
      </c>
      <c r="C63" s="23"/>
      <c r="D63" s="338">
        <f>+ROUND('CE Min'!D370,0)</f>
        <v>66000</v>
      </c>
      <c r="E63" s="338">
        <f>+ROUND('CE Min'!E370,0)</f>
        <v>66000</v>
      </c>
      <c r="F63" s="334">
        <f t="shared" si="2"/>
        <v>0</v>
      </c>
      <c r="G63" s="306">
        <f t="shared" si="1"/>
        <v>0</v>
      </c>
    </row>
    <row r="64" spans="1:7" s="2" customFormat="1" ht="14.25" customHeight="1">
      <c r="A64" s="13">
        <v>5</v>
      </c>
      <c r="B64" s="15" t="s">
        <v>60</v>
      </c>
      <c r="C64" s="15"/>
      <c r="D64" s="338">
        <f>+ROUND('CE Min'!D378,0)</f>
        <v>3044909</v>
      </c>
      <c r="E64" s="338">
        <f>+ROUND('CE Min'!E378,0)</f>
        <v>3336388</v>
      </c>
      <c r="F64" s="334">
        <f t="shared" si="2"/>
        <v>-291479</v>
      </c>
      <c r="G64" s="306">
        <f t="shared" si="1"/>
        <v>-8.7363639960340342E-2</v>
      </c>
    </row>
    <row r="65" spans="1:7" s="2" customFormat="1" ht="12.6" customHeight="1">
      <c r="A65" s="13">
        <v>6</v>
      </c>
      <c r="B65" s="15" t="s">
        <v>61</v>
      </c>
      <c r="C65" s="23"/>
      <c r="D65" s="338">
        <f>SUM(D66:D70)</f>
        <v>8276082</v>
      </c>
      <c r="E65" s="338">
        <f>SUM(E66:E70)</f>
        <v>7843017</v>
      </c>
      <c r="F65" s="334">
        <f t="shared" si="2"/>
        <v>433065</v>
      </c>
      <c r="G65" s="306">
        <f t="shared" si="1"/>
        <v>5.5216634109042477E-2</v>
      </c>
    </row>
    <row r="66" spans="1:7">
      <c r="A66" s="13"/>
      <c r="B66" s="18" t="s">
        <v>62</v>
      </c>
      <c r="C66" s="20"/>
      <c r="D66" s="330">
        <f>+ROUND('CE Min'!D391,0)</f>
        <v>543532</v>
      </c>
      <c r="E66" s="330">
        <f>+ROUND('CE Min'!E391,0)</f>
        <v>507930</v>
      </c>
      <c r="F66" s="332">
        <f t="shared" si="2"/>
        <v>35602</v>
      </c>
      <c r="G66" s="305">
        <f t="shared" si="1"/>
        <v>7.0092335558049335E-2</v>
      </c>
    </row>
    <row r="67" spans="1:7">
      <c r="A67" s="13"/>
      <c r="B67" s="18" t="s">
        <v>63</v>
      </c>
      <c r="C67" s="20"/>
      <c r="D67" s="330">
        <f>+ROUND('CE Min'!D395,0)</f>
        <v>559360</v>
      </c>
      <c r="E67" s="330">
        <f>+ROUND('CE Min'!E395,0)</f>
        <v>566484</v>
      </c>
      <c r="F67" s="332">
        <f t="shared" si="2"/>
        <v>-7124</v>
      </c>
      <c r="G67" s="305">
        <f t="shared" si="1"/>
        <v>-1.257581855798222E-2</v>
      </c>
    </row>
    <row r="68" spans="1:7">
      <c r="A68" s="13"/>
      <c r="B68" s="18" t="s">
        <v>64</v>
      </c>
      <c r="C68" s="20"/>
      <c r="D68" s="330">
        <f>+ROUND('CE Min'!D399,0)</f>
        <v>1994306</v>
      </c>
      <c r="E68" s="330">
        <f>+ROUND('CE Min'!E399,0)</f>
        <v>2047437</v>
      </c>
      <c r="F68" s="332">
        <f t="shared" si="2"/>
        <v>-53131</v>
      </c>
      <c r="G68" s="305">
        <f t="shared" si="1"/>
        <v>-2.5950004810892838E-2</v>
      </c>
    </row>
    <row r="69" spans="1:7">
      <c r="A69" s="17"/>
      <c r="B69" s="18" t="s">
        <v>65</v>
      </c>
      <c r="C69" s="20"/>
      <c r="D69" s="330">
        <f>+ROUND('CE Min'!D404+'CE Min'!D413+'CE Min'!D422,0)</f>
        <v>1698353</v>
      </c>
      <c r="E69" s="330">
        <f>+ROUND('CE Min'!E404+'CE Min'!E413+'CE Min'!E422,0)</f>
        <v>1474769</v>
      </c>
      <c r="F69" s="332">
        <f t="shared" si="2"/>
        <v>223584</v>
      </c>
      <c r="G69" s="305">
        <f t="shared" si="1"/>
        <v>0.1516061159408694</v>
      </c>
    </row>
    <row r="70" spans="1:7">
      <c r="A70" s="17"/>
      <c r="B70" s="18" t="s">
        <v>66</v>
      </c>
      <c r="C70" s="20"/>
      <c r="D70" s="330">
        <f>+ROUND('CE Min'!D408+'CE Min'!D417+'CE Min'!D426,0)</f>
        <v>3480531</v>
      </c>
      <c r="E70" s="330">
        <f>+ROUND('CE Min'!E408+'CE Min'!E417+'CE Min'!E426,0)</f>
        <v>3246397</v>
      </c>
      <c r="F70" s="332">
        <f t="shared" si="2"/>
        <v>234134</v>
      </c>
      <c r="G70" s="305">
        <f t="shared" si="1"/>
        <v>7.2121185424949566E-2</v>
      </c>
    </row>
    <row r="71" spans="1:7" s="2" customFormat="1">
      <c r="A71" s="13">
        <v>7</v>
      </c>
      <c r="B71" s="24" t="s">
        <v>67</v>
      </c>
      <c r="C71" s="15"/>
      <c r="D71" s="338">
        <f>+ROUND('CE Min'!D430,0)</f>
        <v>696785</v>
      </c>
      <c r="E71" s="338">
        <f>+ROUND('CE Min'!E430,0)</f>
        <v>612058</v>
      </c>
      <c r="F71" s="334">
        <f t="shared" si="2"/>
        <v>84727</v>
      </c>
      <c r="G71" s="306">
        <f t="shared" si="1"/>
        <v>0.13842969130376534</v>
      </c>
    </row>
    <row r="72" spans="1:7" s="2" customFormat="1">
      <c r="A72" s="13">
        <v>8</v>
      </c>
      <c r="B72" s="24" t="s">
        <v>68</v>
      </c>
      <c r="C72" s="15"/>
      <c r="D72" s="338">
        <f>SUM(D73:D75)</f>
        <v>123960</v>
      </c>
      <c r="E72" s="338">
        <f>SUM(E73:E75)</f>
        <v>123960</v>
      </c>
      <c r="F72" s="334">
        <f t="shared" si="2"/>
        <v>0</v>
      </c>
      <c r="G72" s="306">
        <f t="shared" si="1"/>
        <v>0</v>
      </c>
    </row>
    <row r="73" spans="1:7">
      <c r="A73" s="13"/>
      <c r="B73" s="18" t="s">
        <v>69</v>
      </c>
      <c r="C73" s="20"/>
      <c r="D73" s="330">
        <f>+ROUND('CE Min'!D439,0)</f>
        <v>6333</v>
      </c>
      <c r="E73" s="330">
        <f>+ROUND('CE Min'!E439,0)</f>
        <v>6333</v>
      </c>
      <c r="F73" s="332">
        <f t="shared" si="2"/>
        <v>0</v>
      </c>
      <c r="G73" s="305">
        <f t="shared" si="1"/>
        <v>0</v>
      </c>
    </row>
    <row r="74" spans="1:7">
      <c r="A74" s="13"/>
      <c r="B74" s="18" t="s">
        <v>70</v>
      </c>
      <c r="C74" s="20"/>
      <c r="D74" s="330">
        <f>+ROUND('CE Min'!D441,0)</f>
        <v>0</v>
      </c>
      <c r="E74" s="330">
        <f>+ROUND('CE Min'!E441,0)</f>
        <v>0</v>
      </c>
      <c r="F74" s="332">
        <f t="shared" si="2"/>
        <v>0</v>
      </c>
      <c r="G74" s="305"/>
    </row>
    <row r="75" spans="1:7">
      <c r="A75" s="17"/>
      <c r="B75" s="18" t="s">
        <v>71</v>
      </c>
      <c r="C75" s="20"/>
      <c r="D75" s="330">
        <f>+ROUND('CE Min'!D444,0)</f>
        <v>117627</v>
      </c>
      <c r="E75" s="330">
        <f>+ROUND('CE Min'!E444,0)</f>
        <v>117627</v>
      </c>
      <c r="F75" s="332">
        <f t="shared" si="2"/>
        <v>0</v>
      </c>
      <c r="G75" s="305">
        <f t="shared" ref="G75:G120" si="3">+F75/E75</f>
        <v>0</v>
      </c>
    </row>
    <row r="76" spans="1:7" s="2" customFormat="1">
      <c r="A76" s="13">
        <v>9</v>
      </c>
      <c r="B76" s="24" t="s">
        <v>72</v>
      </c>
      <c r="C76" s="15"/>
      <c r="D76" s="338">
        <f>+ROUND('CE Min'!D445,0)</f>
        <v>0</v>
      </c>
      <c r="E76" s="338">
        <f>+ROUND('CE Min'!E445,0)</f>
        <v>0</v>
      </c>
      <c r="F76" s="334">
        <f t="shared" si="2"/>
        <v>0</v>
      </c>
      <c r="G76" s="306"/>
    </row>
    <row r="77" spans="1:7" s="2" customFormat="1">
      <c r="A77" s="13">
        <v>10</v>
      </c>
      <c r="B77" s="15" t="s">
        <v>73</v>
      </c>
      <c r="C77" s="23"/>
      <c r="D77" s="338">
        <f>SUM(D78:D79)</f>
        <v>0</v>
      </c>
      <c r="E77" s="338">
        <f>SUM(E78:E79)</f>
        <v>0</v>
      </c>
      <c r="F77" s="334">
        <f t="shared" si="2"/>
        <v>0</v>
      </c>
      <c r="G77" s="306"/>
    </row>
    <row r="78" spans="1:7">
      <c r="A78" s="13"/>
      <c r="B78" s="18" t="s">
        <v>74</v>
      </c>
      <c r="C78" s="20"/>
      <c r="D78" s="330">
        <f>+ROUND('CE Min'!D449,0)</f>
        <v>0</v>
      </c>
      <c r="E78" s="330">
        <f>+ROUND('CE Min'!E449,0)</f>
        <v>0</v>
      </c>
      <c r="F78" s="332">
        <f t="shared" si="2"/>
        <v>0</v>
      </c>
      <c r="G78" s="305"/>
    </row>
    <row r="79" spans="1:7">
      <c r="A79" s="13"/>
      <c r="B79" s="18" t="s">
        <v>75</v>
      </c>
      <c r="C79" s="20"/>
      <c r="D79" s="330">
        <f>+ROUND('CE Min'!D458,0)</f>
        <v>0</v>
      </c>
      <c r="E79" s="330">
        <f>+ROUND('CE Min'!E458,0)</f>
        <v>0</v>
      </c>
      <c r="F79" s="332">
        <f t="shared" si="2"/>
        <v>0</v>
      </c>
      <c r="G79" s="305"/>
    </row>
    <row r="80" spans="1:7" s="2" customFormat="1">
      <c r="A80" s="13">
        <v>11</v>
      </c>
      <c r="B80" s="15" t="s">
        <v>76</v>
      </c>
      <c r="C80" s="23"/>
      <c r="D80" s="338">
        <f>SUM(D81:D84)</f>
        <v>10497395</v>
      </c>
      <c r="E80" s="338">
        <f>SUM(E81:E84)</f>
        <v>10879444</v>
      </c>
      <c r="F80" s="334">
        <f t="shared" si="2"/>
        <v>-382049</v>
      </c>
      <c r="G80" s="306">
        <f t="shared" si="3"/>
        <v>-3.5116592355271099E-2</v>
      </c>
    </row>
    <row r="81" spans="1:7">
      <c r="A81" s="13"/>
      <c r="B81" s="18" t="s">
        <v>77</v>
      </c>
      <c r="C81" s="16"/>
      <c r="D81" s="330">
        <f>+ROUND('CE Min'!D466,0)</f>
        <v>10422011</v>
      </c>
      <c r="E81" s="330">
        <f>+ROUND('CE Min'!E466,0)</f>
        <v>10822011</v>
      </c>
      <c r="F81" s="332">
        <f t="shared" si="2"/>
        <v>-400000</v>
      </c>
      <c r="G81" s="305">
        <f t="shared" si="3"/>
        <v>-3.6961707024692543E-2</v>
      </c>
    </row>
    <row r="82" spans="1:7">
      <c r="A82" s="13"/>
      <c r="B82" s="18" t="s">
        <v>78</v>
      </c>
      <c r="C82" s="16"/>
      <c r="D82" s="330">
        <f>+ROUND('CE Min'!D474,0)</f>
        <v>0</v>
      </c>
      <c r="E82" s="330">
        <f>+ROUND('CE Min'!E474,0)</f>
        <v>0</v>
      </c>
      <c r="F82" s="332">
        <f t="shared" si="2"/>
        <v>0</v>
      </c>
      <c r="G82" s="305"/>
    </row>
    <row r="83" spans="1:7">
      <c r="A83" s="13"/>
      <c r="B83" s="18" t="s">
        <v>79</v>
      </c>
      <c r="C83" s="16"/>
      <c r="D83" s="330">
        <f>+ROUND('CE Min'!D475,0)</f>
        <v>0</v>
      </c>
      <c r="E83" s="330">
        <f>+ROUND('CE Min'!E475,0)</f>
        <v>0</v>
      </c>
      <c r="F83" s="332">
        <f t="shared" si="2"/>
        <v>0</v>
      </c>
      <c r="G83" s="305"/>
    </row>
    <row r="84" spans="1:7">
      <c r="A84" s="13"/>
      <c r="B84" s="18" t="s">
        <v>80</v>
      </c>
      <c r="C84" s="16"/>
      <c r="D84" s="330">
        <f>+ROUND('CE Min'!D482,0)</f>
        <v>75384</v>
      </c>
      <c r="E84" s="330">
        <f>+ROUND('CE Min'!E482,0)</f>
        <v>57433</v>
      </c>
      <c r="F84" s="332">
        <f t="shared" si="2"/>
        <v>17951</v>
      </c>
      <c r="G84" s="305">
        <f t="shared" si="3"/>
        <v>0.31255549945153482</v>
      </c>
    </row>
    <row r="85" spans="1:7" s="2" customFormat="1">
      <c r="A85" s="490" t="s">
        <v>81</v>
      </c>
      <c r="B85" s="491"/>
      <c r="C85" s="491"/>
      <c r="D85" s="335">
        <f>D38+D41+D63+D64+D65+D71+D72+D76+D77+D80+D59</f>
        <v>391651513</v>
      </c>
      <c r="E85" s="335">
        <f>E38+E41+E63+E64+E65+E71+E72+E76+E77+E80+E59</f>
        <v>391181324</v>
      </c>
      <c r="F85" s="336">
        <f t="shared" si="2"/>
        <v>470189</v>
      </c>
      <c r="G85" s="260">
        <f t="shared" si="3"/>
        <v>1.2019720041644933E-3</v>
      </c>
    </row>
    <row r="86" spans="1:7" s="2" customFormat="1" ht="13.5" thickBot="1">
      <c r="A86" s="25"/>
      <c r="B86" s="26"/>
      <c r="C86" s="27"/>
      <c r="D86" s="339"/>
      <c r="E86" s="339"/>
      <c r="F86" s="340"/>
      <c r="G86" s="307"/>
    </row>
    <row r="87" spans="1:7" s="2" customFormat="1" ht="13.5" thickBot="1">
      <c r="A87" s="492" t="s">
        <v>82</v>
      </c>
      <c r="B87" s="493"/>
      <c r="C87" s="493"/>
      <c r="D87" s="341">
        <f>+D35-D85</f>
        <v>628831</v>
      </c>
      <c r="E87" s="341">
        <f>+E35-E85</f>
        <v>776543</v>
      </c>
      <c r="F87" s="342">
        <f t="shared" si="2"/>
        <v>-147712</v>
      </c>
      <c r="G87" s="261">
        <f t="shared" si="3"/>
        <v>-0.1902174123004135</v>
      </c>
    </row>
    <row r="88" spans="1:7">
      <c r="A88" s="28"/>
      <c r="B88" s="29"/>
      <c r="C88" s="30"/>
      <c r="D88" s="337"/>
      <c r="E88" s="337"/>
      <c r="F88" s="332">
        <f t="shared" si="2"/>
        <v>0</v>
      </c>
      <c r="G88" s="305"/>
    </row>
    <row r="89" spans="1:7" s="2" customFormat="1">
      <c r="A89" s="13" t="s">
        <v>83</v>
      </c>
      <c r="B89" s="15" t="s">
        <v>84</v>
      </c>
      <c r="C89" s="23"/>
      <c r="D89" s="338"/>
      <c r="E89" s="338"/>
      <c r="F89" s="334">
        <f t="shared" si="2"/>
        <v>0</v>
      </c>
      <c r="G89" s="306"/>
    </row>
    <row r="90" spans="1:7" s="2" customFormat="1">
      <c r="A90" s="31"/>
      <c r="B90" s="14" t="s">
        <v>85</v>
      </c>
      <c r="C90" s="32" t="s">
        <v>86</v>
      </c>
      <c r="D90" s="333">
        <f>+ROUND('CE Min'!D495+'CE Min'!D499,0)</f>
        <v>0</v>
      </c>
      <c r="E90" s="333">
        <f>+ROUND('CE Min'!E495+'CE Min'!E499,0)</f>
        <v>0</v>
      </c>
      <c r="F90" s="334">
        <f t="shared" si="2"/>
        <v>0</v>
      </c>
      <c r="G90" s="306"/>
    </row>
    <row r="91" spans="1:7" s="2" customFormat="1">
      <c r="A91" s="31"/>
      <c r="B91" s="14" t="s">
        <v>87</v>
      </c>
      <c r="C91" s="32" t="s">
        <v>88</v>
      </c>
      <c r="D91" s="333">
        <f>+ROUND('CE Min'!D505+'CE Min'!D509,0)</f>
        <v>0</v>
      </c>
      <c r="E91" s="333">
        <f>+ROUND('CE Min'!E505+'CE Min'!E509,0)</f>
        <v>0</v>
      </c>
      <c r="F91" s="334">
        <f t="shared" si="2"/>
        <v>0</v>
      </c>
      <c r="G91" s="306"/>
    </row>
    <row r="92" spans="1:7" s="2" customFormat="1">
      <c r="A92" s="490" t="s">
        <v>89</v>
      </c>
      <c r="B92" s="491"/>
      <c r="C92" s="491" t="s">
        <v>90</v>
      </c>
      <c r="D92" s="335">
        <f>+D90-D91</f>
        <v>0</v>
      </c>
      <c r="E92" s="335">
        <f>+E90-E91</f>
        <v>0</v>
      </c>
      <c r="F92" s="336">
        <f t="shared" si="2"/>
        <v>0</v>
      </c>
      <c r="G92" s="260"/>
    </row>
    <row r="93" spans="1:7" s="2" customFormat="1">
      <c r="A93" s="31"/>
      <c r="B93" s="33"/>
      <c r="C93" s="15"/>
      <c r="D93" s="338"/>
      <c r="E93" s="338"/>
      <c r="F93" s="334">
        <f t="shared" si="2"/>
        <v>0</v>
      </c>
      <c r="G93" s="306"/>
    </row>
    <row r="94" spans="1:7" s="2" customFormat="1">
      <c r="A94" s="13" t="s">
        <v>91</v>
      </c>
      <c r="B94" s="15" t="s">
        <v>92</v>
      </c>
      <c r="C94" s="15"/>
      <c r="D94" s="338"/>
      <c r="E94" s="338"/>
      <c r="F94" s="334">
        <f t="shared" si="2"/>
        <v>0</v>
      </c>
      <c r="G94" s="306"/>
    </row>
    <row r="95" spans="1:7" s="2" customFormat="1">
      <c r="A95" s="31"/>
      <c r="B95" s="14" t="s">
        <v>85</v>
      </c>
      <c r="C95" s="15" t="s">
        <v>93</v>
      </c>
      <c r="D95" s="333">
        <f>+ROUND(+'CE Min'!D514,0)</f>
        <v>0</v>
      </c>
      <c r="E95" s="333">
        <f>+ROUND(+'CE Min'!E514,0)</f>
        <v>0</v>
      </c>
      <c r="F95" s="334">
        <f t="shared" si="2"/>
        <v>0</v>
      </c>
      <c r="G95" s="306"/>
    </row>
    <row r="96" spans="1:7" s="2" customFormat="1">
      <c r="A96" s="31"/>
      <c r="B96" s="14" t="s">
        <v>87</v>
      </c>
      <c r="C96" s="15" t="s">
        <v>94</v>
      </c>
      <c r="D96" s="333">
        <f>+ROUND(+'CE Min'!D515,0)</f>
        <v>0</v>
      </c>
      <c r="E96" s="333">
        <f>+ROUND(+'CE Min'!E515,0)</f>
        <v>0</v>
      </c>
      <c r="F96" s="334">
        <f t="shared" si="2"/>
        <v>0</v>
      </c>
      <c r="G96" s="306"/>
    </row>
    <row r="97" spans="1:7" s="2" customFormat="1">
      <c r="A97" s="490" t="s">
        <v>95</v>
      </c>
      <c r="B97" s="491"/>
      <c r="C97" s="491" t="s">
        <v>90</v>
      </c>
      <c r="D97" s="335">
        <f>D95-D96</f>
        <v>0</v>
      </c>
      <c r="E97" s="335">
        <f>E95-E96</f>
        <v>0</v>
      </c>
      <c r="F97" s="336">
        <f t="shared" si="2"/>
        <v>0</v>
      </c>
      <c r="G97" s="260"/>
    </row>
    <row r="98" spans="1:7" s="2" customFormat="1">
      <c r="A98" s="31"/>
      <c r="B98" s="33"/>
      <c r="C98" s="15"/>
      <c r="D98" s="343"/>
      <c r="E98" s="343"/>
      <c r="F98" s="344">
        <f t="shared" si="2"/>
        <v>0</v>
      </c>
      <c r="G98" s="308"/>
    </row>
    <row r="99" spans="1:7" s="2" customFormat="1">
      <c r="A99" s="34" t="s">
        <v>96</v>
      </c>
      <c r="B99" s="15" t="s">
        <v>97</v>
      </c>
      <c r="C99" s="23"/>
      <c r="D99" s="343"/>
      <c r="E99" s="343"/>
      <c r="F99" s="344">
        <f t="shared" si="2"/>
        <v>0</v>
      </c>
      <c r="G99" s="308"/>
    </row>
    <row r="100" spans="1:7" s="2" customFormat="1">
      <c r="A100" s="34"/>
      <c r="B100" s="35">
        <v>1</v>
      </c>
      <c r="C100" s="32" t="s">
        <v>98</v>
      </c>
      <c r="D100" s="343">
        <f>SUM(D101:D102)</f>
        <v>0</v>
      </c>
      <c r="E100" s="343">
        <f>SUM(E101:E102)</f>
        <v>55789</v>
      </c>
      <c r="F100" s="344">
        <f t="shared" si="2"/>
        <v>-55789</v>
      </c>
      <c r="G100" s="308">
        <f t="shared" si="3"/>
        <v>-1</v>
      </c>
    </row>
    <row r="101" spans="1:7">
      <c r="A101" s="34"/>
      <c r="B101" s="35"/>
      <c r="C101" s="18" t="s">
        <v>99</v>
      </c>
      <c r="D101" s="330">
        <f>+ROUND(+'CE Min'!D519,0)</f>
        <v>0</v>
      </c>
      <c r="E101" s="330">
        <f>+ROUND(+'CE Min'!E519,0)</f>
        <v>0</v>
      </c>
      <c r="F101" s="326">
        <f t="shared" si="2"/>
        <v>0</v>
      </c>
      <c r="G101" s="309"/>
    </row>
    <row r="102" spans="1:7">
      <c r="A102" s="34"/>
      <c r="B102" s="35"/>
      <c r="C102" s="18" t="s">
        <v>100</v>
      </c>
      <c r="D102" s="330">
        <f>+ROUND('CE Min'!D520,0)</f>
        <v>0</v>
      </c>
      <c r="E102" s="330">
        <f>+ROUND('CE Min'!E520,0)</f>
        <v>55789</v>
      </c>
      <c r="F102" s="326">
        <f t="shared" si="2"/>
        <v>-55789</v>
      </c>
      <c r="G102" s="309">
        <f t="shared" si="3"/>
        <v>-1</v>
      </c>
    </row>
    <row r="103" spans="1:7">
      <c r="A103" s="34"/>
      <c r="B103" s="35">
        <v>2</v>
      </c>
      <c r="C103" s="15" t="s">
        <v>101</v>
      </c>
      <c r="D103" s="343">
        <f>SUM(D104:D105)</f>
        <v>0</v>
      </c>
      <c r="E103" s="343">
        <f>SUM(E104:E105)</f>
        <v>150862</v>
      </c>
      <c r="F103" s="344">
        <f t="shared" ref="F103:F120" si="4">+D103-E103</f>
        <v>-150862</v>
      </c>
      <c r="G103" s="308">
        <f t="shared" si="3"/>
        <v>-1</v>
      </c>
    </row>
    <row r="104" spans="1:7">
      <c r="A104" s="34"/>
      <c r="B104" s="35"/>
      <c r="C104" s="18" t="s">
        <v>102</v>
      </c>
      <c r="D104" s="330">
        <f>+ROUND(+'CE Min'!D545,0)</f>
        <v>0</v>
      </c>
      <c r="E104" s="330">
        <f>+ROUND(+'CE Min'!E545,0)</f>
        <v>0</v>
      </c>
      <c r="F104" s="345">
        <f t="shared" si="4"/>
        <v>0</v>
      </c>
      <c r="G104" s="310"/>
    </row>
    <row r="105" spans="1:7">
      <c r="A105" s="34"/>
      <c r="B105" s="35"/>
      <c r="C105" s="18" t="s">
        <v>103</v>
      </c>
      <c r="D105" s="330">
        <f>+ROUND('CE Min'!D546,0)</f>
        <v>0</v>
      </c>
      <c r="E105" s="330">
        <f>+ROUND('CE Min'!E546,0)</f>
        <v>150862</v>
      </c>
      <c r="F105" s="345">
        <f t="shared" si="4"/>
        <v>-150862</v>
      </c>
      <c r="G105" s="310">
        <f t="shared" si="3"/>
        <v>-1</v>
      </c>
    </row>
    <row r="106" spans="1:7" s="2" customFormat="1">
      <c r="A106" s="490" t="s">
        <v>104</v>
      </c>
      <c r="B106" s="491"/>
      <c r="C106" s="491" t="s">
        <v>105</v>
      </c>
      <c r="D106" s="346">
        <f>D100-D103</f>
        <v>0</v>
      </c>
      <c r="E106" s="346">
        <f>E100-E103</f>
        <v>-95073</v>
      </c>
      <c r="F106" s="347">
        <f t="shared" si="4"/>
        <v>95073</v>
      </c>
      <c r="G106" s="262">
        <f t="shared" si="3"/>
        <v>-1</v>
      </c>
    </row>
    <row r="107" spans="1:7" s="2" customFormat="1" ht="13.5" thickBot="1">
      <c r="A107" s="36"/>
      <c r="B107" s="37"/>
      <c r="C107" s="38"/>
      <c r="D107" s="348"/>
      <c r="E107" s="348"/>
      <c r="F107" s="349"/>
      <c r="G107" s="311"/>
    </row>
    <row r="108" spans="1:7" s="2" customFormat="1" ht="13.5" thickBot="1">
      <c r="A108" s="492" t="s">
        <v>106</v>
      </c>
      <c r="B108" s="493"/>
      <c r="C108" s="493"/>
      <c r="D108" s="350">
        <f>D87+D92+D97+D106</f>
        <v>628831</v>
      </c>
      <c r="E108" s="350">
        <f>E87+E92+E97+E106</f>
        <v>681470</v>
      </c>
      <c r="F108" s="351">
        <f t="shared" si="4"/>
        <v>-52639</v>
      </c>
      <c r="G108" s="263">
        <f t="shared" si="3"/>
        <v>-7.7243312251456406E-2</v>
      </c>
    </row>
    <row r="109" spans="1:7">
      <c r="A109" s="17"/>
      <c r="B109" s="21"/>
      <c r="C109" s="39"/>
      <c r="D109" s="352"/>
      <c r="E109" s="352"/>
      <c r="F109" s="345"/>
      <c r="G109" s="310"/>
    </row>
    <row r="110" spans="1:7" s="2" customFormat="1">
      <c r="A110" s="34" t="s">
        <v>107</v>
      </c>
      <c r="B110" s="15" t="s">
        <v>108</v>
      </c>
      <c r="C110" s="23"/>
      <c r="D110" s="343"/>
      <c r="E110" s="343"/>
      <c r="F110" s="344"/>
      <c r="G110" s="308"/>
    </row>
    <row r="111" spans="1:7" s="2" customFormat="1">
      <c r="A111" s="34"/>
      <c r="B111" s="35" t="s">
        <v>85</v>
      </c>
      <c r="C111" s="32" t="s">
        <v>109</v>
      </c>
      <c r="D111" s="343">
        <f>SUM(D112:D115)</f>
        <v>628831</v>
      </c>
      <c r="E111" s="343">
        <f>SUM(E112:E115)</f>
        <v>596078</v>
      </c>
      <c r="F111" s="344">
        <f t="shared" si="4"/>
        <v>32753</v>
      </c>
      <c r="G111" s="308">
        <f t="shared" si="3"/>
        <v>5.4947506869906286E-2</v>
      </c>
    </row>
    <row r="112" spans="1:7">
      <c r="A112" s="17"/>
      <c r="B112" s="19"/>
      <c r="C112" s="18" t="s">
        <v>110</v>
      </c>
      <c r="D112" s="330">
        <f>+ROUND(+'CE Min'!D580,0)</f>
        <v>587742</v>
      </c>
      <c r="E112" s="330">
        <f>+ROUND(+'CE Min'!E580,0)</f>
        <v>560078</v>
      </c>
      <c r="F112" s="326">
        <f t="shared" si="4"/>
        <v>27664</v>
      </c>
      <c r="G112" s="309">
        <f t="shared" si="3"/>
        <v>4.939312024396602E-2</v>
      </c>
    </row>
    <row r="113" spans="1:7">
      <c r="A113" s="17"/>
      <c r="B113" s="19"/>
      <c r="C113" s="18" t="s">
        <v>111</v>
      </c>
      <c r="D113" s="330">
        <f>+ROUND(+'CE Min'!D581,0)</f>
        <v>41089</v>
      </c>
      <c r="E113" s="330">
        <f>+ROUND(+'CE Min'!E581,0)</f>
        <v>36000</v>
      </c>
      <c r="F113" s="326">
        <f t="shared" si="4"/>
        <v>5089</v>
      </c>
      <c r="G113" s="309">
        <f t="shared" si="3"/>
        <v>0.1413611111111111</v>
      </c>
    </row>
    <row r="114" spans="1:7">
      <c r="A114" s="17"/>
      <c r="B114" s="19"/>
      <c r="C114" s="18" t="s">
        <v>112</v>
      </c>
      <c r="D114" s="330">
        <f>+ROUND(+'CE Min'!D582,0)</f>
        <v>0</v>
      </c>
      <c r="E114" s="330">
        <f>+ROUND(+'CE Min'!E582,0)</f>
        <v>0</v>
      </c>
      <c r="F114" s="326">
        <f t="shared" si="4"/>
        <v>0</v>
      </c>
      <c r="G114" s="309"/>
    </row>
    <row r="115" spans="1:7">
      <c r="A115" s="17"/>
      <c r="B115" s="19"/>
      <c r="C115" s="18" t="s">
        <v>113</v>
      </c>
      <c r="D115" s="330">
        <f>+ROUND(+'CE Min'!D583,0)</f>
        <v>0</v>
      </c>
      <c r="E115" s="330">
        <f>+ROUND(+'CE Min'!E583,0)</f>
        <v>0</v>
      </c>
      <c r="F115" s="326">
        <f t="shared" si="4"/>
        <v>0</v>
      </c>
      <c r="G115" s="309"/>
    </row>
    <row r="116" spans="1:7" s="2" customFormat="1">
      <c r="A116" s="34"/>
      <c r="B116" s="35" t="s">
        <v>87</v>
      </c>
      <c r="C116" s="15" t="s">
        <v>114</v>
      </c>
      <c r="D116" s="338">
        <f>+ROUND(+'CE Min'!D584,0)</f>
        <v>0</v>
      </c>
      <c r="E116" s="338">
        <f>+ROUND(+'CE Min'!E584,0)</f>
        <v>0</v>
      </c>
      <c r="F116" s="344">
        <f t="shared" si="4"/>
        <v>0</v>
      </c>
      <c r="G116" s="308"/>
    </row>
    <row r="117" spans="1:7" s="2" customFormat="1">
      <c r="A117" s="34"/>
      <c r="B117" s="35" t="s">
        <v>115</v>
      </c>
      <c r="C117" s="40" t="s">
        <v>116</v>
      </c>
      <c r="D117" s="338">
        <f>+ROUND(+'CE Min'!D587,0)</f>
        <v>0</v>
      </c>
      <c r="E117" s="338">
        <f>+ROUND(+'CE Min'!E587,0)</f>
        <v>0</v>
      </c>
      <c r="F117" s="353">
        <f t="shared" si="4"/>
        <v>0</v>
      </c>
      <c r="G117" s="312"/>
    </row>
    <row r="118" spans="1:7" s="2" customFormat="1">
      <c r="A118" s="490" t="s">
        <v>117</v>
      </c>
      <c r="B118" s="491"/>
      <c r="C118" s="491" t="s">
        <v>105</v>
      </c>
      <c r="D118" s="346">
        <f>D111+D116+D117</f>
        <v>628831</v>
      </c>
      <c r="E118" s="346">
        <f>E111+E116+E117</f>
        <v>596078</v>
      </c>
      <c r="F118" s="347">
        <f t="shared" si="4"/>
        <v>32753</v>
      </c>
      <c r="G118" s="262">
        <f t="shared" si="3"/>
        <v>5.4947506869906286E-2</v>
      </c>
    </row>
    <row r="119" spans="1:7">
      <c r="A119" s="17"/>
      <c r="B119" s="21"/>
      <c r="C119" s="16"/>
      <c r="D119" s="345"/>
      <c r="E119" s="345"/>
      <c r="F119" s="345"/>
      <c r="G119" s="310"/>
    </row>
    <row r="120" spans="1:7" ht="13.5" thickBot="1">
      <c r="A120" s="41" t="s">
        <v>118</v>
      </c>
      <c r="B120" s="42"/>
      <c r="C120" s="43"/>
      <c r="D120" s="354">
        <f>D108-D118</f>
        <v>0</v>
      </c>
      <c r="E120" s="354">
        <f>E108-E118</f>
        <v>85392</v>
      </c>
      <c r="F120" s="354">
        <f t="shared" si="4"/>
        <v>-85392</v>
      </c>
      <c r="G120" s="313">
        <f t="shared" si="3"/>
        <v>-1</v>
      </c>
    </row>
    <row r="122" spans="1:7">
      <c r="A122" s="44"/>
      <c r="B122" s="44"/>
      <c r="C122" s="44"/>
      <c r="D122" s="45"/>
      <c r="E122" s="45"/>
      <c r="F122" s="45"/>
      <c r="G122" s="46"/>
    </row>
    <row r="125" spans="1:7">
      <c r="C125" s="48"/>
      <c r="D125" s="356"/>
      <c r="E125" s="45"/>
      <c r="G125" s="49"/>
    </row>
    <row r="130" spans="7:7">
      <c r="G130" s="3"/>
    </row>
  </sheetData>
  <mergeCells count="16">
    <mergeCell ref="A2:C2"/>
    <mergeCell ref="F2:G2"/>
    <mergeCell ref="A4:C5"/>
    <mergeCell ref="D4:D5"/>
    <mergeCell ref="E4:E5"/>
    <mergeCell ref="F4:G4"/>
    <mergeCell ref="A97:C97"/>
    <mergeCell ref="A106:C106"/>
    <mergeCell ref="A108:C108"/>
    <mergeCell ref="A118:C118"/>
    <mergeCell ref="A35:C35"/>
    <mergeCell ref="B56:C56"/>
    <mergeCell ref="B61:C61"/>
    <mergeCell ref="A85:C85"/>
    <mergeCell ref="A87:C87"/>
    <mergeCell ref="A92:C92"/>
  </mergeCells>
  <printOptions horizontalCentered="1"/>
  <pageMargins left="0.39370078740157483" right="0.39370078740157483" top="0.35433070866141736" bottom="0.35433070866141736" header="0.31496062992125984" footer="0.31496062992125984"/>
  <pageSetup paperSize="8" scale="9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656"/>
  <sheetViews>
    <sheetView showGridLines="0" topLeftCell="A300" zoomScale="90" zoomScaleNormal="90" zoomScaleSheetLayoutView="80" workbookViewId="0">
      <selection activeCell="C325" sqref="C325"/>
    </sheetView>
  </sheetViews>
  <sheetFormatPr defaultColWidth="10.28515625" defaultRowHeight="18"/>
  <cols>
    <col min="1" max="1" width="9.5703125" style="100" customWidth="1"/>
    <col min="2" max="2" width="10.5703125" style="97" customWidth="1"/>
    <col min="3" max="3" width="78.85546875" style="97" customWidth="1"/>
    <col min="4" max="4" width="24.7109375" style="117" bestFit="1" customWidth="1"/>
    <col min="5" max="5" width="22.7109375" style="117" customWidth="1"/>
    <col min="6" max="6" width="10.140625" style="200" customWidth="1"/>
    <col min="7" max="7" width="3.28515625" style="200" customWidth="1"/>
    <col min="8" max="8" width="8.42578125" style="200" customWidth="1"/>
    <col min="9" max="9" width="3.28515625" style="200" bestFit="1" customWidth="1"/>
    <col min="10" max="10" width="3.28515625" style="200" customWidth="1"/>
    <col min="11" max="11" width="12.42578125" style="200" customWidth="1"/>
    <col min="12" max="12" width="1.7109375" style="200" customWidth="1"/>
    <col min="13" max="13" width="7.28515625" style="200" customWidth="1"/>
    <col min="14" max="22" width="3.28515625" style="200" customWidth="1"/>
    <col min="23" max="23" width="1.7109375" style="200" customWidth="1"/>
    <col min="24" max="24" width="3.42578125" style="100" customWidth="1"/>
    <col min="25" max="25" width="7.42578125" style="100" customWidth="1"/>
    <col min="26" max="26" width="5.28515625" style="100" customWidth="1"/>
    <col min="27" max="29" width="3.28515625" style="100" customWidth="1"/>
    <col min="30" max="30" width="12.5703125" style="104" customWidth="1"/>
    <col min="31" max="31" width="13" style="214" customWidth="1"/>
    <col min="32" max="231" width="10.28515625" style="100"/>
    <col min="232" max="240" width="9.140625" style="100" customWidth="1"/>
    <col min="241" max="241" width="1" style="100" customWidth="1"/>
    <col min="242" max="245" width="3.28515625" style="100" customWidth="1"/>
    <col min="246" max="246" width="1.85546875" style="100" customWidth="1"/>
    <col min="247" max="247" width="17.85546875" style="100" customWidth="1"/>
    <col min="248" max="248" width="1.85546875" style="100" customWidth="1"/>
    <col min="249" max="252" width="3.28515625" style="100" customWidth="1"/>
    <col min="253" max="253" width="1.85546875" style="100" customWidth="1"/>
    <col min="254" max="254" width="12.42578125" style="100" customWidth="1"/>
    <col min="255" max="255" width="1.85546875" style="100" customWidth="1"/>
    <col min="256" max="258" width="3" style="100" customWidth="1"/>
    <col min="259" max="259" width="4.42578125" style="100" customWidth="1"/>
    <col min="260" max="261" width="3" style="100" customWidth="1"/>
    <col min="262" max="267" width="3.28515625" style="100" customWidth="1"/>
    <col min="268" max="269" width="9.140625" style="100" customWidth="1"/>
    <col min="270" max="273" width="3.28515625" style="100" customWidth="1"/>
    <col min="274" max="274" width="4.140625" style="100" customWidth="1"/>
    <col min="275" max="487" width="10.28515625" style="100"/>
    <col min="488" max="496" width="9.140625" style="100" customWidth="1"/>
    <col min="497" max="497" width="1" style="100" customWidth="1"/>
    <col min="498" max="501" width="3.28515625" style="100" customWidth="1"/>
    <col min="502" max="502" width="1.85546875" style="100" customWidth="1"/>
    <col min="503" max="503" width="17.85546875" style="100" customWidth="1"/>
    <col min="504" max="504" width="1.85546875" style="100" customWidth="1"/>
    <col min="505" max="508" width="3.28515625" style="100" customWidth="1"/>
    <col min="509" max="509" width="1.85546875" style="100" customWidth="1"/>
    <col min="510" max="510" width="12.42578125" style="100" customWidth="1"/>
    <col min="511" max="511" width="1.85546875" style="100" customWidth="1"/>
    <col min="512" max="514" width="3" style="100" customWidth="1"/>
    <col min="515" max="515" width="4.42578125" style="100" customWidth="1"/>
    <col min="516" max="517" width="3" style="100" customWidth="1"/>
    <col min="518" max="523" width="3.28515625" style="100" customWidth="1"/>
    <col min="524" max="525" width="9.140625" style="100" customWidth="1"/>
    <col min="526" max="529" width="3.28515625" style="100" customWidth="1"/>
    <col min="530" max="530" width="4.140625" style="100" customWidth="1"/>
    <col min="531" max="743" width="10.28515625" style="100"/>
    <col min="744" max="752" width="9.140625" style="100" customWidth="1"/>
    <col min="753" max="753" width="1" style="100" customWidth="1"/>
    <col min="754" max="757" width="3.28515625" style="100" customWidth="1"/>
    <col min="758" max="758" width="1.85546875" style="100" customWidth="1"/>
    <col min="759" max="759" width="17.85546875" style="100" customWidth="1"/>
    <col min="760" max="760" width="1.85546875" style="100" customWidth="1"/>
    <col min="761" max="764" width="3.28515625" style="100" customWidth="1"/>
    <col min="765" max="765" width="1.85546875" style="100" customWidth="1"/>
    <col min="766" max="766" width="12.42578125" style="100" customWidth="1"/>
    <col min="767" max="767" width="1.85546875" style="100" customWidth="1"/>
    <col min="768" max="770" width="3" style="100" customWidth="1"/>
    <col min="771" max="771" width="4.42578125" style="100" customWidth="1"/>
    <col min="772" max="773" width="3" style="100" customWidth="1"/>
    <col min="774" max="779" width="3.28515625" style="100" customWidth="1"/>
    <col min="780" max="781" width="9.140625" style="100" customWidth="1"/>
    <col min="782" max="785" width="3.28515625" style="100" customWidth="1"/>
    <col min="786" max="786" width="4.140625" style="100" customWidth="1"/>
    <col min="787" max="999" width="10.28515625" style="100"/>
    <col min="1000" max="1008" width="9.140625" style="100" customWidth="1"/>
    <col min="1009" max="1009" width="1" style="100" customWidth="1"/>
    <col min="1010" max="1013" width="3.28515625" style="100" customWidth="1"/>
    <col min="1014" max="1014" width="1.85546875" style="100" customWidth="1"/>
    <col min="1015" max="1015" width="17.85546875" style="100" customWidth="1"/>
    <col min="1016" max="1016" width="1.85546875" style="100" customWidth="1"/>
    <col min="1017" max="1020" width="3.28515625" style="100" customWidth="1"/>
    <col min="1021" max="1021" width="1.85546875" style="100" customWidth="1"/>
    <col min="1022" max="1022" width="12.42578125" style="100" customWidth="1"/>
    <col min="1023" max="1023" width="1.85546875" style="100" customWidth="1"/>
    <col min="1024" max="1026" width="3" style="100" customWidth="1"/>
    <col min="1027" max="1027" width="4.42578125" style="100" customWidth="1"/>
    <col min="1028" max="1029" width="3" style="100" customWidth="1"/>
    <col min="1030" max="1035" width="3.28515625" style="100" customWidth="1"/>
    <col min="1036" max="1037" width="9.140625" style="100" customWidth="1"/>
    <col min="1038" max="1041" width="3.28515625" style="100" customWidth="1"/>
    <col min="1042" max="1042" width="4.140625" style="100" customWidth="1"/>
    <col min="1043" max="1255" width="10.28515625" style="100"/>
    <col min="1256" max="1264" width="9.140625" style="100" customWidth="1"/>
    <col min="1265" max="1265" width="1" style="100" customWidth="1"/>
    <col min="1266" max="1269" width="3.28515625" style="100" customWidth="1"/>
    <col min="1270" max="1270" width="1.85546875" style="100" customWidth="1"/>
    <col min="1271" max="1271" width="17.85546875" style="100" customWidth="1"/>
    <col min="1272" max="1272" width="1.85546875" style="100" customWidth="1"/>
    <col min="1273" max="1276" width="3.28515625" style="100" customWidth="1"/>
    <col min="1277" max="1277" width="1.85546875" style="100" customWidth="1"/>
    <col min="1278" max="1278" width="12.42578125" style="100" customWidth="1"/>
    <col min="1279" max="1279" width="1.85546875" style="100" customWidth="1"/>
    <col min="1280" max="1282" width="3" style="100" customWidth="1"/>
    <col min="1283" max="1283" width="4.42578125" style="100" customWidth="1"/>
    <col min="1284" max="1285" width="3" style="100" customWidth="1"/>
    <col min="1286" max="1291" width="3.28515625" style="100" customWidth="1"/>
    <col min="1292" max="1293" width="9.140625" style="100" customWidth="1"/>
    <col min="1294" max="1297" width="3.28515625" style="100" customWidth="1"/>
    <col min="1298" max="1298" width="4.140625" style="100" customWidth="1"/>
    <col min="1299" max="1511" width="10.28515625" style="100"/>
    <col min="1512" max="1520" width="9.140625" style="100" customWidth="1"/>
    <col min="1521" max="1521" width="1" style="100" customWidth="1"/>
    <col min="1522" max="1525" width="3.28515625" style="100" customWidth="1"/>
    <col min="1526" max="1526" width="1.85546875" style="100" customWidth="1"/>
    <col min="1527" max="1527" width="17.85546875" style="100" customWidth="1"/>
    <col min="1528" max="1528" width="1.85546875" style="100" customWidth="1"/>
    <col min="1529" max="1532" width="3.28515625" style="100" customWidth="1"/>
    <col min="1533" max="1533" width="1.85546875" style="100" customWidth="1"/>
    <col min="1534" max="1534" width="12.42578125" style="100" customWidth="1"/>
    <col min="1535" max="1535" width="1.85546875" style="100" customWidth="1"/>
    <col min="1536" max="1538" width="3" style="100" customWidth="1"/>
    <col min="1539" max="1539" width="4.42578125" style="100" customWidth="1"/>
    <col min="1540" max="1541" width="3" style="100" customWidth="1"/>
    <col min="1542" max="1547" width="3.28515625" style="100" customWidth="1"/>
    <col min="1548" max="1549" width="9.140625" style="100" customWidth="1"/>
    <col min="1550" max="1553" width="3.28515625" style="100" customWidth="1"/>
    <col min="1554" max="1554" width="4.140625" style="100" customWidth="1"/>
    <col min="1555" max="1767" width="10.28515625" style="100"/>
    <col min="1768" max="1776" width="9.140625" style="100" customWidth="1"/>
    <col min="1777" max="1777" width="1" style="100" customWidth="1"/>
    <col min="1778" max="1781" width="3.28515625" style="100" customWidth="1"/>
    <col min="1782" max="1782" width="1.85546875" style="100" customWidth="1"/>
    <col min="1783" max="1783" width="17.85546875" style="100" customWidth="1"/>
    <col min="1784" max="1784" width="1.85546875" style="100" customWidth="1"/>
    <col min="1785" max="1788" width="3.28515625" style="100" customWidth="1"/>
    <col min="1789" max="1789" width="1.85546875" style="100" customWidth="1"/>
    <col min="1790" max="1790" width="12.42578125" style="100" customWidth="1"/>
    <col min="1791" max="1791" width="1.85546875" style="100" customWidth="1"/>
    <col min="1792" max="1794" width="3" style="100" customWidth="1"/>
    <col min="1795" max="1795" width="4.42578125" style="100" customWidth="1"/>
    <col min="1796" max="1797" width="3" style="100" customWidth="1"/>
    <col min="1798" max="1803" width="3.28515625" style="100" customWidth="1"/>
    <col min="1804" max="1805" width="9.140625" style="100" customWidth="1"/>
    <col min="1806" max="1809" width="3.28515625" style="100" customWidth="1"/>
    <col min="1810" max="1810" width="4.140625" style="100" customWidth="1"/>
    <col min="1811" max="2023" width="10.28515625" style="100"/>
    <col min="2024" max="2032" width="9.140625" style="100" customWidth="1"/>
    <col min="2033" max="2033" width="1" style="100" customWidth="1"/>
    <col min="2034" max="2037" width="3.28515625" style="100" customWidth="1"/>
    <col min="2038" max="2038" width="1.85546875" style="100" customWidth="1"/>
    <col min="2039" max="2039" width="17.85546875" style="100" customWidth="1"/>
    <col min="2040" max="2040" width="1.85546875" style="100" customWidth="1"/>
    <col min="2041" max="2044" width="3.28515625" style="100" customWidth="1"/>
    <col min="2045" max="2045" width="1.85546875" style="100" customWidth="1"/>
    <col min="2046" max="2046" width="12.42578125" style="100" customWidth="1"/>
    <col min="2047" max="2047" width="1.85546875" style="100" customWidth="1"/>
    <col min="2048" max="2050" width="3" style="100" customWidth="1"/>
    <col min="2051" max="2051" width="4.42578125" style="100" customWidth="1"/>
    <col min="2052" max="2053" width="3" style="100" customWidth="1"/>
    <col min="2054" max="2059" width="3.28515625" style="100" customWidth="1"/>
    <col min="2060" max="2061" width="9.140625" style="100" customWidth="1"/>
    <col min="2062" max="2065" width="3.28515625" style="100" customWidth="1"/>
    <col min="2066" max="2066" width="4.140625" style="100" customWidth="1"/>
    <col min="2067" max="2279" width="10.28515625" style="100"/>
    <col min="2280" max="2288" width="9.140625" style="100" customWidth="1"/>
    <col min="2289" max="2289" width="1" style="100" customWidth="1"/>
    <col min="2290" max="2293" width="3.28515625" style="100" customWidth="1"/>
    <col min="2294" max="2294" width="1.85546875" style="100" customWidth="1"/>
    <col min="2295" max="2295" width="17.85546875" style="100" customWidth="1"/>
    <col min="2296" max="2296" width="1.85546875" style="100" customWidth="1"/>
    <col min="2297" max="2300" width="3.28515625" style="100" customWidth="1"/>
    <col min="2301" max="2301" width="1.85546875" style="100" customWidth="1"/>
    <col min="2302" max="2302" width="12.42578125" style="100" customWidth="1"/>
    <col min="2303" max="2303" width="1.85546875" style="100" customWidth="1"/>
    <col min="2304" max="2306" width="3" style="100" customWidth="1"/>
    <col min="2307" max="2307" width="4.42578125" style="100" customWidth="1"/>
    <col min="2308" max="2309" width="3" style="100" customWidth="1"/>
    <col min="2310" max="2315" width="3.28515625" style="100" customWidth="1"/>
    <col min="2316" max="2317" width="9.140625" style="100" customWidth="1"/>
    <col min="2318" max="2321" width="3.28515625" style="100" customWidth="1"/>
    <col min="2322" max="2322" width="4.140625" style="100" customWidth="1"/>
    <col min="2323" max="2535" width="10.28515625" style="100"/>
    <col min="2536" max="2544" width="9.140625" style="100" customWidth="1"/>
    <col min="2545" max="2545" width="1" style="100" customWidth="1"/>
    <col min="2546" max="2549" width="3.28515625" style="100" customWidth="1"/>
    <col min="2550" max="2550" width="1.85546875" style="100" customWidth="1"/>
    <col min="2551" max="2551" width="17.85546875" style="100" customWidth="1"/>
    <col min="2552" max="2552" width="1.85546875" style="100" customWidth="1"/>
    <col min="2553" max="2556" width="3.28515625" style="100" customWidth="1"/>
    <col min="2557" max="2557" width="1.85546875" style="100" customWidth="1"/>
    <col min="2558" max="2558" width="12.42578125" style="100" customWidth="1"/>
    <col min="2559" max="2559" width="1.85546875" style="100" customWidth="1"/>
    <col min="2560" max="2562" width="3" style="100" customWidth="1"/>
    <col min="2563" max="2563" width="4.42578125" style="100" customWidth="1"/>
    <col min="2564" max="2565" width="3" style="100" customWidth="1"/>
    <col min="2566" max="2571" width="3.28515625" style="100" customWidth="1"/>
    <col min="2572" max="2573" width="9.140625" style="100" customWidth="1"/>
    <col min="2574" max="2577" width="3.28515625" style="100" customWidth="1"/>
    <col min="2578" max="2578" width="4.140625" style="100" customWidth="1"/>
    <col min="2579" max="2791" width="10.28515625" style="100"/>
    <col min="2792" max="2800" width="9.140625" style="100" customWidth="1"/>
    <col min="2801" max="2801" width="1" style="100" customWidth="1"/>
    <col min="2802" max="2805" width="3.28515625" style="100" customWidth="1"/>
    <col min="2806" max="2806" width="1.85546875" style="100" customWidth="1"/>
    <col min="2807" max="2807" width="17.85546875" style="100" customWidth="1"/>
    <col min="2808" max="2808" width="1.85546875" style="100" customWidth="1"/>
    <col min="2809" max="2812" width="3.28515625" style="100" customWidth="1"/>
    <col min="2813" max="2813" width="1.85546875" style="100" customWidth="1"/>
    <col min="2814" max="2814" width="12.42578125" style="100" customWidth="1"/>
    <col min="2815" max="2815" width="1.85546875" style="100" customWidth="1"/>
    <col min="2816" max="2818" width="3" style="100" customWidth="1"/>
    <col min="2819" max="2819" width="4.42578125" style="100" customWidth="1"/>
    <col min="2820" max="2821" width="3" style="100" customWidth="1"/>
    <col min="2822" max="2827" width="3.28515625" style="100" customWidth="1"/>
    <col min="2828" max="2829" width="9.140625" style="100" customWidth="1"/>
    <col min="2830" max="2833" width="3.28515625" style="100" customWidth="1"/>
    <col min="2834" max="2834" width="4.140625" style="100" customWidth="1"/>
    <col min="2835" max="3047" width="10.28515625" style="100"/>
    <col min="3048" max="3056" width="9.140625" style="100" customWidth="1"/>
    <col min="3057" max="3057" width="1" style="100" customWidth="1"/>
    <col min="3058" max="3061" width="3.28515625" style="100" customWidth="1"/>
    <col min="3062" max="3062" width="1.85546875" style="100" customWidth="1"/>
    <col min="3063" max="3063" width="17.85546875" style="100" customWidth="1"/>
    <col min="3064" max="3064" width="1.85546875" style="100" customWidth="1"/>
    <col min="3065" max="3068" width="3.28515625" style="100" customWidth="1"/>
    <col min="3069" max="3069" width="1.85546875" style="100" customWidth="1"/>
    <col min="3070" max="3070" width="12.42578125" style="100" customWidth="1"/>
    <col min="3071" max="3071" width="1.85546875" style="100" customWidth="1"/>
    <col min="3072" max="3074" width="3" style="100" customWidth="1"/>
    <col min="3075" max="3075" width="4.42578125" style="100" customWidth="1"/>
    <col min="3076" max="3077" width="3" style="100" customWidth="1"/>
    <col min="3078" max="3083" width="3.28515625" style="100" customWidth="1"/>
    <col min="3084" max="3085" width="9.140625" style="100" customWidth="1"/>
    <col min="3086" max="3089" width="3.28515625" style="100" customWidth="1"/>
    <col min="3090" max="3090" width="4.140625" style="100" customWidth="1"/>
    <col min="3091" max="3303" width="10.28515625" style="100"/>
    <col min="3304" max="3312" width="9.140625" style="100" customWidth="1"/>
    <col min="3313" max="3313" width="1" style="100" customWidth="1"/>
    <col min="3314" max="3317" width="3.28515625" style="100" customWidth="1"/>
    <col min="3318" max="3318" width="1.85546875" style="100" customWidth="1"/>
    <col min="3319" max="3319" width="17.85546875" style="100" customWidth="1"/>
    <col min="3320" max="3320" width="1.85546875" style="100" customWidth="1"/>
    <col min="3321" max="3324" width="3.28515625" style="100" customWidth="1"/>
    <col min="3325" max="3325" width="1.85546875" style="100" customWidth="1"/>
    <col min="3326" max="3326" width="12.42578125" style="100" customWidth="1"/>
    <col min="3327" max="3327" width="1.85546875" style="100" customWidth="1"/>
    <col min="3328" max="3330" width="3" style="100" customWidth="1"/>
    <col min="3331" max="3331" width="4.42578125" style="100" customWidth="1"/>
    <col min="3332" max="3333" width="3" style="100" customWidth="1"/>
    <col min="3334" max="3339" width="3.28515625" style="100" customWidth="1"/>
    <col min="3340" max="3341" width="9.140625" style="100" customWidth="1"/>
    <col min="3342" max="3345" width="3.28515625" style="100" customWidth="1"/>
    <col min="3346" max="3346" width="4.140625" style="100" customWidth="1"/>
    <col min="3347" max="3559" width="10.28515625" style="100"/>
    <col min="3560" max="3568" width="9.140625" style="100" customWidth="1"/>
    <col min="3569" max="3569" width="1" style="100" customWidth="1"/>
    <col min="3570" max="3573" width="3.28515625" style="100" customWidth="1"/>
    <col min="3574" max="3574" width="1.85546875" style="100" customWidth="1"/>
    <col min="3575" max="3575" width="17.85546875" style="100" customWidth="1"/>
    <col min="3576" max="3576" width="1.85546875" style="100" customWidth="1"/>
    <col min="3577" max="3580" width="3.28515625" style="100" customWidth="1"/>
    <col min="3581" max="3581" width="1.85546875" style="100" customWidth="1"/>
    <col min="3582" max="3582" width="12.42578125" style="100" customWidth="1"/>
    <col min="3583" max="3583" width="1.85546875" style="100" customWidth="1"/>
    <col min="3584" max="3586" width="3" style="100" customWidth="1"/>
    <col min="3587" max="3587" width="4.42578125" style="100" customWidth="1"/>
    <col min="3588" max="3589" width="3" style="100" customWidth="1"/>
    <col min="3590" max="3595" width="3.28515625" style="100" customWidth="1"/>
    <col min="3596" max="3597" width="9.140625" style="100" customWidth="1"/>
    <col min="3598" max="3601" width="3.28515625" style="100" customWidth="1"/>
    <col min="3602" max="3602" width="4.140625" style="100" customWidth="1"/>
    <col min="3603" max="3815" width="10.28515625" style="100"/>
    <col min="3816" max="3824" width="9.140625" style="100" customWidth="1"/>
    <col min="3825" max="3825" width="1" style="100" customWidth="1"/>
    <col min="3826" max="3829" width="3.28515625" style="100" customWidth="1"/>
    <col min="3830" max="3830" width="1.85546875" style="100" customWidth="1"/>
    <col min="3831" max="3831" width="17.85546875" style="100" customWidth="1"/>
    <col min="3832" max="3832" width="1.85546875" style="100" customWidth="1"/>
    <col min="3833" max="3836" width="3.28515625" style="100" customWidth="1"/>
    <col min="3837" max="3837" width="1.85546875" style="100" customWidth="1"/>
    <col min="3838" max="3838" width="12.42578125" style="100" customWidth="1"/>
    <col min="3839" max="3839" width="1.85546875" style="100" customWidth="1"/>
    <col min="3840" max="3842" width="3" style="100" customWidth="1"/>
    <col min="3843" max="3843" width="4.42578125" style="100" customWidth="1"/>
    <col min="3844" max="3845" width="3" style="100" customWidth="1"/>
    <col min="3846" max="3851" width="3.28515625" style="100" customWidth="1"/>
    <col min="3852" max="3853" width="9.140625" style="100" customWidth="1"/>
    <col min="3854" max="3857" width="3.28515625" style="100" customWidth="1"/>
    <col min="3858" max="3858" width="4.140625" style="100" customWidth="1"/>
    <col min="3859" max="4071" width="10.28515625" style="100"/>
    <col min="4072" max="4080" width="9.140625" style="100" customWidth="1"/>
    <col min="4081" max="4081" width="1" style="100" customWidth="1"/>
    <col min="4082" max="4085" width="3.28515625" style="100" customWidth="1"/>
    <col min="4086" max="4086" width="1.85546875" style="100" customWidth="1"/>
    <col min="4087" max="4087" width="17.85546875" style="100" customWidth="1"/>
    <col min="4088" max="4088" width="1.85546875" style="100" customWidth="1"/>
    <col min="4089" max="4092" width="3.28515625" style="100" customWidth="1"/>
    <col min="4093" max="4093" width="1.85546875" style="100" customWidth="1"/>
    <col min="4094" max="4094" width="12.42578125" style="100" customWidth="1"/>
    <col min="4095" max="4095" width="1.85546875" style="100" customWidth="1"/>
    <col min="4096" max="4098" width="3" style="100" customWidth="1"/>
    <col min="4099" max="4099" width="4.42578125" style="100" customWidth="1"/>
    <col min="4100" max="4101" width="3" style="100" customWidth="1"/>
    <col min="4102" max="4107" width="3.28515625" style="100" customWidth="1"/>
    <col min="4108" max="4109" width="9.140625" style="100" customWidth="1"/>
    <col min="4110" max="4113" width="3.28515625" style="100" customWidth="1"/>
    <col min="4114" max="4114" width="4.140625" style="100" customWidth="1"/>
    <col min="4115" max="4327" width="10.28515625" style="100"/>
    <col min="4328" max="4336" width="9.140625" style="100" customWidth="1"/>
    <col min="4337" max="4337" width="1" style="100" customWidth="1"/>
    <col min="4338" max="4341" width="3.28515625" style="100" customWidth="1"/>
    <col min="4342" max="4342" width="1.85546875" style="100" customWidth="1"/>
    <col min="4343" max="4343" width="17.85546875" style="100" customWidth="1"/>
    <col min="4344" max="4344" width="1.85546875" style="100" customWidth="1"/>
    <col min="4345" max="4348" width="3.28515625" style="100" customWidth="1"/>
    <col min="4349" max="4349" width="1.85546875" style="100" customWidth="1"/>
    <col min="4350" max="4350" width="12.42578125" style="100" customWidth="1"/>
    <col min="4351" max="4351" width="1.85546875" style="100" customWidth="1"/>
    <col min="4352" max="4354" width="3" style="100" customWidth="1"/>
    <col min="4355" max="4355" width="4.42578125" style="100" customWidth="1"/>
    <col min="4356" max="4357" width="3" style="100" customWidth="1"/>
    <col min="4358" max="4363" width="3.28515625" style="100" customWidth="1"/>
    <col min="4364" max="4365" width="9.140625" style="100" customWidth="1"/>
    <col min="4366" max="4369" width="3.28515625" style="100" customWidth="1"/>
    <col min="4370" max="4370" width="4.140625" style="100" customWidth="1"/>
    <col min="4371" max="4583" width="10.28515625" style="100"/>
    <col min="4584" max="4592" width="9.140625" style="100" customWidth="1"/>
    <col min="4593" max="4593" width="1" style="100" customWidth="1"/>
    <col min="4594" max="4597" width="3.28515625" style="100" customWidth="1"/>
    <col min="4598" max="4598" width="1.85546875" style="100" customWidth="1"/>
    <col min="4599" max="4599" width="17.85546875" style="100" customWidth="1"/>
    <col min="4600" max="4600" width="1.85546875" style="100" customWidth="1"/>
    <col min="4601" max="4604" width="3.28515625" style="100" customWidth="1"/>
    <col min="4605" max="4605" width="1.85546875" style="100" customWidth="1"/>
    <col min="4606" max="4606" width="12.42578125" style="100" customWidth="1"/>
    <col min="4607" max="4607" width="1.85546875" style="100" customWidth="1"/>
    <col min="4608" max="4610" width="3" style="100" customWidth="1"/>
    <col min="4611" max="4611" width="4.42578125" style="100" customWidth="1"/>
    <col min="4612" max="4613" width="3" style="100" customWidth="1"/>
    <col min="4614" max="4619" width="3.28515625" style="100" customWidth="1"/>
    <col min="4620" max="4621" width="9.140625" style="100" customWidth="1"/>
    <col min="4622" max="4625" width="3.28515625" style="100" customWidth="1"/>
    <col min="4626" max="4626" width="4.140625" style="100" customWidth="1"/>
    <col min="4627" max="4839" width="10.28515625" style="100"/>
    <col min="4840" max="4848" width="9.140625" style="100" customWidth="1"/>
    <col min="4849" max="4849" width="1" style="100" customWidth="1"/>
    <col min="4850" max="4853" width="3.28515625" style="100" customWidth="1"/>
    <col min="4854" max="4854" width="1.85546875" style="100" customWidth="1"/>
    <col min="4855" max="4855" width="17.85546875" style="100" customWidth="1"/>
    <col min="4856" max="4856" width="1.85546875" style="100" customWidth="1"/>
    <col min="4857" max="4860" width="3.28515625" style="100" customWidth="1"/>
    <col min="4861" max="4861" width="1.85546875" style="100" customWidth="1"/>
    <col min="4862" max="4862" width="12.42578125" style="100" customWidth="1"/>
    <col min="4863" max="4863" width="1.85546875" style="100" customWidth="1"/>
    <col min="4864" max="4866" width="3" style="100" customWidth="1"/>
    <col min="4867" max="4867" width="4.42578125" style="100" customWidth="1"/>
    <col min="4868" max="4869" width="3" style="100" customWidth="1"/>
    <col min="4870" max="4875" width="3.28515625" style="100" customWidth="1"/>
    <col min="4876" max="4877" width="9.140625" style="100" customWidth="1"/>
    <col min="4878" max="4881" width="3.28515625" style="100" customWidth="1"/>
    <col min="4882" max="4882" width="4.140625" style="100" customWidth="1"/>
    <col min="4883" max="5095" width="10.28515625" style="100"/>
    <col min="5096" max="5104" width="9.140625" style="100" customWidth="1"/>
    <col min="5105" max="5105" width="1" style="100" customWidth="1"/>
    <col min="5106" max="5109" width="3.28515625" style="100" customWidth="1"/>
    <col min="5110" max="5110" width="1.85546875" style="100" customWidth="1"/>
    <col min="5111" max="5111" width="17.85546875" style="100" customWidth="1"/>
    <col min="5112" max="5112" width="1.85546875" style="100" customWidth="1"/>
    <col min="5113" max="5116" width="3.28515625" style="100" customWidth="1"/>
    <col min="5117" max="5117" width="1.85546875" style="100" customWidth="1"/>
    <col min="5118" max="5118" width="12.42578125" style="100" customWidth="1"/>
    <col min="5119" max="5119" width="1.85546875" style="100" customWidth="1"/>
    <col min="5120" max="5122" width="3" style="100" customWidth="1"/>
    <col min="5123" max="5123" width="4.42578125" style="100" customWidth="1"/>
    <col min="5124" max="5125" width="3" style="100" customWidth="1"/>
    <col min="5126" max="5131" width="3.28515625" style="100" customWidth="1"/>
    <col min="5132" max="5133" width="9.140625" style="100" customWidth="1"/>
    <col min="5134" max="5137" width="3.28515625" style="100" customWidth="1"/>
    <col min="5138" max="5138" width="4.140625" style="100" customWidth="1"/>
    <col min="5139" max="5351" width="10.28515625" style="100"/>
    <col min="5352" max="5360" width="9.140625" style="100" customWidth="1"/>
    <col min="5361" max="5361" width="1" style="100" customWidth="1"/>
    <col min="5362" max="5365" width="3.28515625" style="100" customWidth="1"/>
    <col min="5366" max="5366" width="1.85546875" style="100" customWidth="1"/>
    <col min="5367" max="5367" width="17.85546875" style="100" customWidth="1"/>
    <col min="5368" max="5368" width="1.85546875" style="100" customWidth="1"/>
    <col min="5369" max="5372" width="3.28515625" style="100" customWidth="1"/>
    <col min="5373" max="5373" width="1.85546875" style="100" customWidth="1"/>
    <col min="5374" max="5374" width="12.42578125" style="100" customWidth="1"/>
    <col min="5375" max="5375" width="1.85546875" style="100" customWidth="1"/>
    <col min="5376" max="5378" width="3" style="100" customWidth="1"/>
    <col min="5379" max="5379" width="4.42578125" style="100" customWidth="1"/>
    <col min="5380" max="5381" width="3" style="100" customWidth="1"/>
    <col min="5382" max="5387" width="3.28515625" style="100" customWidth="1"/>
    <col min="5388" max="5389" width="9.140625" style="100" customWidth="1"/>
    <col min="5390" max="5393" width="3.28515625" style="100" customWidth="1"/>
    <col min="5394" max="5394" width="4.140625" style="100" customWidth="1"/>
    <col min="5395" max="5607" width="10.28515625" style="100"/>
    <col min="5608" max="5616" width="9.140625" style="100" customWidth="1"/>
    <col min="5617" max="5617" width="1" style="100" customWidth="1"/>
    <col min="5618" max="5621" width="3.28515625" style="100" customWidth="1"/>
    <col min="5622" max="5622" width="1.85546875" style="100" customWidth="1"/>
    <col min="5623" max="5623" width="17.85546875" style="100" customWidth="1"/>
    <col min="5624" max="5624" width="1.85546875" style="100" customWidth="1"/>
    <col min="5625" max="5628" width="3.28515625" style="100" customWidth="1"/>
    <col min="5629" max="5629" width="1.85546875" style="100" customWidth="1"/>
    <col min="5630" max="5630" width="12.42578125" style="100" customWidth="1"/>
    <col min="5631" max="5631" width="1.85546875" style="100" customWidth="1"/>
    <col min="5632" max="5634" width="3" style="100" customWidth="1"/>
    <col min="5635" max="5635" width="4.42578125" style="100" customWidth="1"/>
    <col min="5636" max="5637" width="3" style="100" customWidth="1"/>
    <col min="5638" max="5643" width="3.28515625" style="100" customWidth="1"/>
    <col min="5644" max="5645" width="9.140625" style="100" customWidth="1"/>
    <col min="5646" max="5649" width="3.28515625" style="100" customWidth="1"/>
    <col min="5650" max="5650" width="4.140625" style="100" customWidth="1"/>
    <col min="5651" max="5863" width="10.28515625" style="100"/>
    <col min="5864" max="5872" width="9.140625" style="100" customWidth="1"/>
    <col min="5873" max="5873" width="1" style="100" customWidth="1"/>
    <col min="5874" max="5877" width="3.28515625" style="100" customWidth="1"/>
    <col min="5878" max="5878" width="1.85546875" style="100" customWidth="1"/>
    <col min="5879" max="5879" width="17.85546875" style="100" customWidth="1"/>
    <col min="5880" max="5880" width="1.85546875" style="100" customWidth="1"/>
    <col min="5881" max="5884" width="3.28515625" style="100" customWidth="1"/>
    <col min="5885" max="5885" width="1.85546875" style="100" customWidth="1"/>
    <col min="5886" max="5886" width="12.42578125" style="100" customWidth="1"/>
    <col min="5887" max="5887" width="1.85546875" style="100" customWidth="1"/>
    <col min="5888" max="5890" width="3" style="100" customWidth="1"/>
    <col min="5891" max="5891" width="4.42578125" style="100" customWidth="1"/>
    <col min="5892" max="5893" width="3" style="100" customWidth="1"/>
    <col min="5894" max="5899" width="3.28515625" style="100" customWidth="1"/>
    <col min="5900" max="5901" width="9.140625" style="100" customWidth="1"/>
    <col min="5902" max="5905" width="3.28515625" style="100" customWidth="1"/>
    <col min="5906" max="5906" width="4.140625" style="100" customWidth="1"/>
    <col min="5907" max="6119" width="10.28515625" style="100"/>
    <col min="6120" max="6128" width="9.140625" style="100" customWidth="1"/>
    <col min="6129" max="6129" width="1" style="100" customWidth="1"/>
    <col min="6130" max="6133" width="3.28515625" style="100" customWidth="1"/>
    <col min="6134" max="6134" width="1.85546875" style="100" customWidth="1"/>
    <col min="6135" max="6135" width="17.85546875" style="100" customWidth="1"/>
    <col min="6136" max="6136" width="1.85546875" style="100" customWidth="1"/>
    <col min="6137" max="6140" width="3.28515625" style="100" customWidth="1"/>
    <col min="6141" max="6141" width="1.85546875" style="100" customWidth="1"/>
    <col min="6142" max="6142" width="12.42578125" style="100" customWidth="1"/>
    <col min="6143" max="6143" width="1.85546875" style="100" customWidth="1"/>
    <col min="6144" max="6146" width="3" style="100" customWidth="1"/>
    <col min="6147" max="6147" width="4.42578125" style="100" customWidth="1"/>
    <col min="6148" max="6149" width="3" style="100" customWidth="1"/>
    <col min="6150" max="6155" width="3.28515625" style="100" customWidth="1"/>
    <col min="6156" max="6157" width="9.140625" style="100" customWidth="1"/>
    <col min="6158" max="6161" width="3.28515625" style="100" customWidth="1"/>
    <col min="6162" max="6162" width="4.140625" style="100" customWidth="1"/>
    <col min="6163" max="6375" width="10.28515625" style="100"/>
    <col min="6376" max="6384" width="9.140625" style="100" customWidth="1"/>
    <col min="6385" max="6385" width="1" style="100" customWidth="1"/>
    <col min="6386" max="6389" width="3.28515625" style="100" customWidth="1"/>
    <col min="6390" max="6390" width="1.85546875" style="100" customWidth="1"/>
    <col min="6391" max="6391" width="17.85546875" style="100" customWidth="1"/>
    <col min="6392" max="6392" width="1.85546875" style="100" customWidth="1"/>
    <col min="6393" max="6396" width="3.28515625" style="100" customWidth="1"/>
    <col min="6397" max="6397" width="1.85546875" style="100" customWidth="1"/>
    <col min="6398" max="6398" width="12.42578125" style="100" customWidth="1"/>
    <col min="6399" max="6399" width="1.85546875" style="100" customWidth="1"/>
    <col min="6400" max="6402" width="3" style="100" customWidth="1"/>
    <col min="6403" max="6403" width="4.42578125" style="100" customWidth="1"/>
    <col min="6404" max="6405" width="3" style="100" customWidth="1"/>
    <col min="6406" max="6411" width="3.28515625" style="100" customWidth="1"/>
    <col min="6412" max="6413" width="9.140625" style="100" customWidth="1"/>
    <col min="6414" max="6417" width="3.28515625" style="100" customWidth="1"/>
    <col min="6418" max="6418" width="4.140625" style="100" customWidth="1"/>
    <col min="6419" max="6631" width="10.28515625" style="100"/>
    <col min="6632" max="6640" width="9.140625" style="100" customWidth="1"/>
    <col min="6641" max="6641" width="1" style="100" customWidth="1"/>
    <col min="6642" max="6645" width="3.28515625" style="100" customWidth="1"/>
    <col min="6646" max="6646" width="1.85546875" style="100" customWidth="1"/>
    <col min="6647" max="6647" width="17.85546875" style="100" customWidth="1"/>
    <col min="6648" max="6648" width="1.85546875" style="100" customWidth="1"/>
    <col min="6649" max="6652" width="3.28515625" style="100" customWidth="1"/>
    <col min="6653" max="6653" width="1.85546875" style="100" customWidth="1"/>
    <col min="6654" max="6654" width="12.42578125" style="100" customWidth="1"/>
    <col min="6655" max="6655" width="1.85546875" style="100" customWidth="1"/>
    <col min="6656" max="6658" width="3" style="100" customWidth="1"/>
    <col min="6659" max="6659" width="4.42578125" style="100" customWidth="1"/>
    <col min="6660" max="6661" width="3" style="100" customWidth="1"/>
    <col min="6662" max="6667" width="3.28515625" style="100" customWidth="1"/>
    <col min="6668" max="6669" width="9.140625" style="100" customWidth="1"/>
    <col min="6670" max="6673" width="3.28515625" style="100" customWidth="1"/>
    <col min="6674" max="6674" width="4.140625" style="100" customWidth="1"/>
    <col min="6675" max="6887" width="10.28515625" style="100"/>
    <col min="6888" max="6896" width="9.140625" style="100" customWidth="1"/>
    <col min="6897" max="6897" width="1" style="100" customWidth="1"/>
    <col min="6898" max="6901" width="3.28515625" style="100" customWidth="1"/>
    <col min="6902" max="6902" width="1.85546875" style="100" customWidth="1"/>
    <col min="6903" max="6903" width="17.85546875" style="100" customWidth="1"/>
    <col min="6904" max="6904" width="1.85546875" style="100" customWidth="1"/>
    <col min="6905" max="6908" width="3.28515625" style="100" customWidth="1"/>
    <col min="6909" max="6909" width="1.85546875" style="100" customWidth="1"/>
    <col min="6910" max="6910" width="12.42578125" style="100" customWidth="1"/>
    <col min="6911" max="6911" width="1.85546875" style="100" customWidth="1"/>
    <col min="6912" max="6914" width="3" style="100" customWidth="1"/>
    <col min="6915" max="6915" width="4.42578125" style="100" customWidth="1"/>
    <col min="6916" max="6917" width="3" style="100" customWidth="1"/>
    <col min="6918" max="6923" width="3.28515625" style="100" customWidth="1"/>
    <col min="6924" max="6925" width="9.140625" style="100" customWidth="1"/>
    <col min="6926" max="6929" width="3.28515625" style="100" customWidth="1"/>
    <col min="6930" max="6930" width="4.140625" style="100" customWidth="1"/>
    <col min="6931" max="7143" width="10.28515625" style="100"/>
    <col min="7144" max="7152" width="9.140625" style="100" customWidth="1"/>
    <col min="7153" max="7153" width="1" style="100" customWidth="1"/>
    <col min="7154" max="7157" width="3.28515625" style="100" customWidth="1"/>
    <col min="7158" max="7158" width="1.85546875" style="100" customWidth="1"/>
    <col min="7159" max="7159" width="17.85546875" style="100" customWidth="1"/>
    <col min="7160" max="7160" width="1.85546875" style="100" customWidth="1"/>
    <col min="7161" max="7164" width="3.28515625" style="100" customWidth="1"/>
    <col min="7165" max="7165" width="1.85546875" style="100" customWidth="1"/>
    <col min="7166" max="7166" width="12.42578125" style="100" customWidth="1"/>
    <col min="7167" max="7167" width="1.85546875" style="100" customWidth="1"/>
    <col min="7168" max="7170" width="3" style="100" customWidth="1"/>
    <col min="7171" max="7171" width="4.42578125" style="100" customWidth="1"/>
    <col min="7172" max="7173" width="3" style="100" customWidth="1"/>
    <col min="7174" max="7179" width="3.28515625" style="100" customWidth="1"/>
    <col min="7180" max="7181" width="9.140625" style="100" customWidth="1"/>
    <col min="7182" max="7185" width="3.28515625" style="100" customWidth="1"/>
    <col min="7186" max="7186" width="4.140625" style="100" customWidth="1"/>
    <col min="7187" max="7399" width="10.28515625" style="100"/>
    <col min="7400" max="7408" width="9.140625" style="100" customWidth="1"/>
    <col min="7409" max="7409" width="1" style="100" customWidth="1"/>
    <col min="7410" max="7413" width="3.28515625" style="100" customWidth="1"/>
    <col min="7414" max="7414" width="1.85546875" style="100" customWidth="1"/>
    <col min="7415" max="7415" width="17.85546875" style="100" customWidth="1"/>
    <col min="7416" max="7416" width="1.85546875" style="100" customWidth="1"/>
    <col min="7417" max="7420" width="3.28515625" style="100" customWidth="1"/>
    <col min="7421" max="7421" width="1.85546875" style="100" customWidth="1"/>
    <col min="7422" max="7422" width="12.42578125" style="100" customWidth="1"/>
    <col min="7423" max="7423" width="1.85546875" style="100" customWidth="1"/>
    <col min="7424" max="7426" width="3" style="100" customWidth="1"/>
    <col min="7427" max="7427" width="4.42578125" style="100" customWidth="1"/>
    <col min="7428" max="7429" width="3" style="100" customWidth="1"/>
    <col min="7430" max="7435" width="3.28515625" style="100" customWidth="1"/>
    <col min="7436" max="7437" width="9.140625" style="100" customWidth="1"/>
    <col min="7438" max="7441" width="3.28515625" style="100" customWidth="1"/>
    <col min="7442" max="7442" width="4.140625" style="100" customWidth="1"/>
    <col min="7443" max="7655" width="10.28515625" style="100"/>
    <col min="7656" max="7664" width="9.140625" style="100" customWidth="1"/>
    <col min="7665" max="7665" width="1" style="100" customWidth="1"/>
    <col min="7666" max="7669" width="3.28515625" style="100" customWidth="1"/>
    <col min="7670" max="7670" width="1.85546875" style="100" customWidth="1"/>
    <col min="7671" max="7671" width="17.85546875" style="100" customWidth="1"/>
    <col min="7672" max="7672" width="1.85546875" style="100" customWidth="1"/>
    <col min="7673" max="7676" width="3.28515625" style="100" customWidth="1"/>
    <col min="7677" max="7677" width="1.85546875" style="100" customWidth="1"/>
    <col min="7678" max="7678" width="12.42578125" style="100" customWidth="1"/>
    <col min="7679" max="7679" width="1.85546875" style="100" customWidth="1"/>
    <col min="7680" max="7682" width="3" style="100" customWidth="1"/>
    <col min="7683" max="7683" width="4.42578125" style="100" customWidth="1"/>
    <col min="7684" max="7685" width="3" style="100" customWidth="1"/>
    <col min="7686" max="7691" width="3.28515625" style="100" customWidth="1"/>
    <col min="7692" max="7693" width="9.140625" style="100" customWidth="1"/>
    <col min="7694" max="7697" width="3.28515625" style="100" customWidth="1"/>
    <col min="7698" max="7698" width="4.140625" style="100" customWidth="1"/>
    <col min="7699" max="7911" width="10.28515625" style="100"/>
    <col min="7912" max="7920" width="9.140625" style="100" customWidth="1"/>
    <col min="7921" max="7921" width="1" style="100" customWidth="1"/>
    <col min="7922" max="7925" width="3.28515625" style="100" customWidth="1"/>
    <col min="7926" max="7926" width="1.85546875" style="100" customWidth="1"/>
    <col min="7927" max="7927" width="17.85546875" style="100" customWidth="1"/>
    <col min="7928" max="7928" width="1.85546875" style="100" customWidth="1"/>
    <col min="7929" max="7932" width="3.28515625" style="100" customWidth="1"/>
    <col min="7933" max="7933" width="1.85546875" style="100" customWidth="1"/>
    <col min="7934" max="7934" width="12.42578125" style="100" customWidth="1"/>
    <col min="7935" max="7935" width="1.85546875" style="100" customWidth="1"/>
    <col min="7936" max="7938" width="3" style="100" customWidth="1"/>
    <col min="7939" max="7939" width="4.42578125" style="100" customWidth="1"/>
    <col min="7940" max="7941" width="3" style="100" customWidth="1"/>
    <col min="7942" max="7947" width="3.28515625" style="100" customWidth="1"/>
    <col min="7948" max="7949" width="9.140625" style="100" customWidth="1"/>
    <col min="7950" max="7953" width="3.28515625" style="100" customWidth="1"/>
    <col min="7954" max="7954" width="4.140625" style="100" customWidth="1"/>
    <col min="7955" max="8167" width="10.28515625" style="100"/>
    <col min="8168" max="8176" width="9.140625" style="100" customWidth="1"/>
    <col min="8177" max="8177" width="1" style="100" customWidth="1"/>
    <col min="8178" max="8181" width="3.28515625" style="100" customWidth="1"/>
    <col min="8182" max="8182" width="1.85546875" style="100" customWidth="1"/>
    <col min="8183" max="8183" width="17.85546875" style="100" customWidth="1"/>
    <col min="8184" max="8184" width="1.85546875" style="100" customWidth="1"/>
    <col min="8185" max="8188" width="3.28515625" style="100" customWidth="1"/>
    <col min="8189" max="8189" width="1.85546875" style="100" customWidth="1"/>
    <col min="8190" max="8190" width="12.42578125" style="100" customWidth="1"/>
    <col min="8191" max="8191" width="1.85546875" style="100" customWidth="1"/>
    <col min="8192" max="8194" width="3" style="100" customWidth="1"/>
    <col min="8195" max="8195" width="4.42578125" style="100" customWidth="1"/>
    <col min="8196" max="8197" width="3" style="100" customWidth="1"/>
    <col min="8198" max="8203" width="3.28515625" style="100" customWidth="1"/>
    <col min="8204" max="8205" width="9.140625" style="100" customWidth="1"/>
    <col min="8206" max="8209" width="3.28515625" style="100" customWidth="1"/>
    <col min="8210" max="8210" width="4.140625" style="100" customWidth="1"/>
    <col min="8211" max="8423" width="10.28515625" style="100"/>
    <col min="8424" max="8432" width="9.140625" style="100" customWidth="1"/>
    <col min="8433" max="8433" width="1" style="100" customWidth="1"/>
    <col min="8434" max="8437" width="3.28515625" style="100" customWidth="1"/>
    <col min="8438" max="8438" width="1.85546875" style="100" customWidth="1"/>
    <col min="8439" max="8439" width="17.85546875" style="100" customWidth="1"/>
    <col min="8440" max="8440" width="1.85546875" style="100" customWidth="1"/>
    <col min="8441" max="8444" width="3.28515625" style="100" customWidth="1"/>
    <col min="8445" max="8445" width="1.85546875" style="100" customWidth="1"/>
    <col min="8446" max="8446" width="12.42578125" style="100" customWidth="1"/>
    <col min="8447" max="8447" width="1.85546875" style="100" customWidth="1"/>
    <col min="8448" max="8450" width="3" style="100" customWidth="1"/>
    <col min="8451" max="8451" width="4.42578125" style="100" customWidth="1"/>
    <col min="8452" max="8453" width="3" style="100" customWidth="1"/>
    <col min="8454" max="8459" width="3.28515625" style="100" customWidth="1"/>
    <col min="8460" max="8461" width="9.140625" style="100" customWidth="1"/>
    <col min="8462" max="8465" width="3.28515625" style="100" customWidth="1"/>
    <col min="8466" max="8466" width="4.140625" style="100" customWidth="1"/>
    <col min="8467" max="8679" width="10.28515625" style="100"/>
    <col min="8680" max="8688" width="9.140625" style="100" customWidth="1"/>
    <col min="8689" max="8689" width="1" style="100" customWidth="1"/>
    <col min="8690" max="8693" width="3.28515625" style="100" customWidth="1"/>
    <col min="8694" max="8694" width="1.85546875" style="100" customWidth="1"/>
    <col min="8695" max="8695" width="17.85546875" style="100" customWidth="1"/>
    <col min="8696" max="8696" width="1.85546875" style="100" customWidth="1"/>
    <col min="8697" max="8700" width="3.28515625" style="100" customWidth="1"/>
    <col min="8701" max="8701" width="1.85546875" style="100" customWidth="1"/>
    <col min="8702" max="8702" width="12.42578125" style="100" customWidth="1"/>
    <col min="8703" max="8703" width="1.85546875" style="100" customWidth="1"/>
    <col min="8704" max="8706" width="3" style="100" customWidth="1"/>
    <col min="8707" max="8707" width="4.42578125" style="100" customWidth="1"/>
    <col min="8708" max="8709" width="3" style="100" customWidth="1"/>
    <col min="8710" max="8715" width="3.28515625" style="100" customWidth="1"/>
    <col min="8716" max="8717" width="9.140625" style="100" customWidth="1"/>
    <col min="8718" max="8721" width="3.28515625" style="100" customWidth="1"/>
    <col min="8722" max="8722" width="4.140625" style="100" customWidth="1"/>
    <col min="8723" max="8935" width="10.28515625" style="100"/>
    <col min="8936" max="8944" width="9.140625" style="100" customWidth="1"/>
    <col min="8945" max="8945" width="1" style="100" customWidth="1"/>
    <col min="8946" max="8949" width="3.28515625" style="100" customWidth="1"/>
    <col min="8950" max="8950" width="1.85546875" style="100" customWidth="1"/>
    <col min="8951" max="8951" width="17.85546875" style="100" customWidth="1"/>
    <col min="8952" max="8952" width="1.85546875" style="100" customWidth="1"/>
    <col min="8953" max="8956" width="3.28515625" style="100" customWidth="1"/>
    <col min="8957" max="8957" width="1.85546875" style="100" customWidth="1"/>
    <col min="8958" max="8958" width="12.42578125" style="100" customWidth="1"/>
    <col min="8959" max="8959" width="1.85546875" style="100" customWidth="1"/>
    <col min="8960" max="8962" width="3" style="100" customWidth="1"/>
    <col min="8963" max="8963" width="4.42578125" style="100" customWidth="1"/>
    <col min="8964" max="8965" width="3" style="100" customWidth="1"/>
    <col min="8966" max="8971" width="3.28515625" style="100" customWidth="1"/>
    <col min="8972" max="8973" width="9.140625" style="100" customWidth="1"/>
    <col min="8974" max="8977" width="3.28515625" style="100" customWidth="1"/>
    <col min="8978" max="8978" width="4.140625" style="100" customWidth="1"/>
    <col min="8979" max="9191" width="10.28515625" style="100"/>
    <col min="9192" max="9200" width="9.140625" style="100" customWidth="1"/>
    <col min="9201" max="9201" width="1" style="100" customWidth="1"/>
    <col min="9202" max="9205" width="3.28515625" style="100" customWidth="1"/>
    <col min="9206" max="9206" width="1.85546875" style="100" customWidth="1"/>
    <col min="9207" max="9207" width="17.85546875" style="100" customWidth="1"/>
    <col min="9208" max="9208" width="1.85546875" style="100" customWidth="1"/>
    <col min="9209" max="9212" width="3.28515625" style="100" customWidth="1"/>
    <col min="9213" max="9213" width="1.85546875" style="100" customWidth="1"/>
    <col min="9214" max="9214" width="12.42578125" style="100" customWidth="1"/>
    <col min="9215" max="9215" width="1.85546875" style="100" customWidth="1"/>
    <col min="9216" max="9218" width="3" style="100" customWidth="1"/>
    <col min="9219" max="9219" width="4.42578125" style="100" customWidth="1"/>
    <col min="9220" max="9221" width="3" style="100" customWidth="1"/>
    <col min="9222" max="9227" width="3.28515625" style="100" customWidth="1"/>
    <col min="9228" max="9229" width="9.140625" style="100" customWidth="1"/>
    <col min="9230" max="9233" width="3.28515625" style="100" customWidth="1"/>
    <col min="9234" max="9234" width="4.140625" style="100" customWidth="1"/>
    <col min="9235" max="9447" width="10.28515625" style="100"/>
    <col min="9448" max="9456" width="9.140625" style="100" customWidth="1"/>
    <col min="9457" max="9457" width="1" style="100" customWidth="1"/>
    <col min="9458" max="9461" width="3.28515625" style="100" customWidth="1"/>
    <col min="9462" max="9462" width="1.85546875" style="100" customWidth="1"/>
    <col min="9463" max="9463" width="17.85546875" style="100" customWidth="1"/>
    <col min="9464" max="9464" width="1.85546875" style="100" customWidth="1"/>
    <col min="9465" max="9468" width="3.28515625" style="100" customWidth="1"/>
    <col min="9469" max="9469" width="1.85546875" style="100" customWidth="1"/>
    <col min="9470" max="9470" width="12.42578125" style="100" customWidth="1"/>
    <col min="9471" max="9471" width="1.85546875" style="100" customWidth="1"/>
    <col min="9472" max="9474" width="3" style="100" customWidth="1"/>
    <col min="9475" max="9475" width="4.42578125" style="100" customWidth="1"/>
    <col min="9476" max="9477" width="3" style="100" customWidth="1"/>
    <col min="9478" max="9483" width="3.28515625" style="100" customWidth="1"/>
    <col min="9484" max="9485" width="9.140625" style="100" customWidth="1"/>
    <col min="9486" max="9489" width="3.28515625" style="100" customWidth="1"/>
    <col min="9490" max="9490" width="4.140625" style="100" customWidth="1"/>
    <col min="9491" max="9703" width="10.28515625" style="100"/>
    <col min="9704" max="9712" width="9.140625" style="100" customWidth="1"/>
    <col min="9713" max="9713" width="1" style="100" customWidth="1"/>
    <col min="9714" max="9717" width="3.28515625" style="100" customWidth="1"/>
    <col min="9718" max="9718" width="1.85546875" style="100" customWidth="1"/>
    <col min="9719" max="9719" width="17.85546875" style="100" customWidth="1"/>
    <col min="9720" max="9720" width="1.85546875" style="100" customWidth="1"/>
    <col min="9721" max="9724" width="3.28515625" style="100" customWidth="1"/>
    <col min="9725" max="9725" width="1.85546875" style="100" customWidth="1"/>
    <col min="9726" max="9726" width="12.42578125" style="100" customWidth="1"/>
    <col min="9727" max="9727" width="1.85546875" style="100" customWidth="1"/>
    <col min="9728" max="9730" width="3" style="100" customWidth="1"/>
    <col min="9731" max="9731" width="4.42578125" style="100" customWidth="1"/>
    <col min="9732" max="9733" width="3" style="100" customWidth="1"/>
    <col min="9734" max="9739" width="3.28515625" style="100" customWidth="1"/>
    <col min="9740" max="9741" width="9.140625" style="100" customWidth="1"/>
    <col min="9742" max="9745" width="3.28515625" style="100" customWidth="1"/>
    <col min="9746" max="9746" width="4.140625" style="100" customWidth="1"/>
    <col min="9747" max="9959" width="10.28515625" style="100"/>
    <col min="9960" max="9968" width="9.140625" style="100" customWidth="1"/>
    <col min="9969" max="9969" width="1" style="100" customWidth="1"/>
    <col min="9970" max="9973" width="3.28515625" style="100" customWidth="1"/>
    <col min="9974" max="9974" width="1.85546875" style="100" customWidth="1"/>
    <col min="9975" max="9975" width="17.85546875" style="100" customWidth="1"/>
    <col min="9976" max="9976" width="1.85546875" style="100" customWidth="1"/>
    <col min="9977" max="9980" width="3.28515625" style="100" customWidth="1"/>
    <col min="9981" max="9981" width="1.85546875" style="100" customWidth="1"/>
    <col min="9982" max="9982" width="12.42578125" style="100" customWidth="1"/>
    <col min="9983" max="9983" width="1.85546875" style="100" customWidth="1"/>
    <col min="9984" max="9986" width="3" style="100" customWidth="1"/>
    <col min="9987" max="9987" width="4.42578125" style="100" customWidth="1"/>
    <col min="9988" max="9989" width="3" style="100" customWidth="1"/>
    <col min="9990" max="9995" width="3.28515625" style="100" customWidth="1"/>
    <col min="9996" max="9997" width="9.140625" style="100" customWidth="1"/>
    <col min="9998" max="10001" width="3.28515625" style="100" customWidth="1"/>
    <col min="10002" max="10002" width="4.140625" style="100" customWidth="1"/>
    <col min="10003" max="10215" width="10.28515625" style="100"/>
    <col min="10216" max="10224" width="9.140625" style="100" customWidth="1"/>
    <col min="10225" max="10225" width="1" style="100" customWidth="1"/>
    <col min="10226" max="10229" width="3.28515625" style="100" customWidth="1"/>
    <col min="10230" max="10230" width="1.85546875" style="100" customWidth="1"/>
    <col min="10231" max="10231" width="17.85546875" style="100" customWidth="1"/>
    <col min="10232" max="10232" width="1.85546875" style="100" customWidth="1"/>
    <col min="10233" max="10236" width="3.28515625" style="100" customWidth="1"/>
    <col min="10237" max="10237" width="1.85546875" style="100" customWidth="1"/>
    <col min="10238" max="10238" width="12.42578125" style="100" customWidth="1"/>
    <col min="10239" max="10239" width="1.85546875" style="100" customWidth="1"/>
    <col min="10240" max="10242" width="3" style="100" customWidth="1"/>
    <col min="10243" max="10243" width="4.42578125" style="100" customWidth="1"/>
    <col min="10244" max="10245" width="3" style="100" customWidth="1"/>
    <col min="10246" max="10251" width="3.28515625" style="100" customWidth="1"/>
    <col min="10252" max="10253" width="9.140625" style="100" customWidth="1"/>
    <col min="10254" max="10257" width="3.28515625" style="100" customWidth="1"/>
    <col min="10258" max="10258" width="4.140625" style="100" customWidth="1"/>
    <col min="10259" max="10471" width="10.28515625" style="100"/>
    <col min="10472" max="10480" width="9.140625" style="100" customWidth="1"/>
    <col min="10481" max="10481" width="1" style="100" customWidth="1"/>
    <col min="10482" max="10485" width="3.28515625" style="100" customWidth="1"/>
    <col min="10486" max="10486" width="1.85546875" style="100" customWidth="1"/>
    <col min="10487" max="10487" width="17.85546875" style="100" customWidth="1"/>
    <col min="10488" max="10488" width="1.85546875" style="100" customWidth="1"/>
    <col min="10489" max="10492" width="3.28515625" style="100" customWidth="1"/>
    <col min="10493" max="10493" width="1.85546875" style="100" customWidth="1"/>
    <col min="10494" max="10494" width="12.42578125" style="100" customWidth="1"/>
    <col min="10495" max="10495" width="1.85546875" style="100" customWidth="1"/>
    <col min="10496" max="10498" width="3" style="100" customWidth="1"/>
    <col min="10499" max="10499" width="4.42578125" style="100" customWidth="1"/>
    <col min="10500" max="10501" width="3" style="100" customWidth="1"/>
    <col min="10502" max="10507" width="3.28515625" style="100" customWidth="1"/>
    <col min="10508" max="10509" width="9.140625" style="100" customWidth="1"/>
    <col min="10510" max="10513" width="3.28515625" style="100" customWidth="1"/>
    <col min="10514" max="10514" width="4.140625" style="100" customWidth="1"/>
    <col min="10515" max="10727" width="10.28515625" style="100"/>
    <col min="10728" max="10736" width="9.140625" style="100" customWidth="1"/>
    <col min="10737" max="10737" width="1" style="100" customWidth="1"/>
    <col min="10738" max="10741" width="3.28515625" style="100" customWidth="1"/>
    <col min="10742" max="10742" width="1.85546875" style="100" customWidth="1"/>
    <col min="10743" max="10743" width="17.85546875" style="100" customWidth="1"/>
    <col min="10744" max="10744" width="1.85546875" style="100" customWidth="1"/>
    <col min="10745" max="10748" width="3.28515625" style="100" customWidth="1"/>
    <col min="10749" max="10749" width="1.85546875" style="100" customWidth="1"/>
    <col min="10750" max="10750" width="12.42578125" style="100" customWidth="1"/>
    <col min="10751" max="10751" width="1.85546875" style="100" customWidth="1"/>
    <col min="10752" max="10754" width="3" style="100" customWidth="1"/>
    <col min="10755" max="10755" width="4.42578125" style="100" customWidth="1"/>
    <col min="10756" max="10757" width="3" style="100" customWidth="1"/>
    <col min="10758" max="10763" width="3.28515625" style="100" customWidth="1"/>
    <col min="10764" max="10765" width="9.140625" style="100" customWidth="1"/>
    <col min="10766" max="10769" width="3.28515625" style="100" customWidth="1"/>
    <col min="10770" max="10770" width="4.140625" style="100" customWidth="1"/>
    <col min="10771" max="10983" width="10.28515625" style="100"/>
    <col min="10984" max="10992" width="9.140625" style="100" customWidth="1"/>
    <col min="10993" max="10993" width="1" style="100" customWidth="1"/>
    <col min="10994" max="10997" width="3.28515625" style="100" customWidth="1"/>
    <col min="10998" max="10998" width="1.85546875" style="100" customWidth="1"/>
    <col min="10999" max="10999" width="17.85546875" style="100" customWidth="1"/>
    <col min="11000" max="11000" width="1.85546875" style="100" customWidth="1"/>
    <col min="11001" max="11004" width="3.28515625" style="100" customWidth="1"/>
    <col min="11005" max="11005" width="1.85546875" style="100" customWidth="1"/>
    <col min="11006" max="11006" width="12.42578125" style="100" customWidth="1"/>
    <col min="11007" max="11007" width="1.85546875" style="100" customWidth="1"/>
    <col min="11008" max="11010" width="3" style="100" customWidth="1"/>
    <col min="11011" max="11011" width="4.42578125" style="100" customWidth="1"/>
    <col min="11012" max="11013" width="3" style="100" customWidth="1"/>
    <col min="11014" max="11019" width="3.28515625" style="100" customWidth="1"/>
    <col min="11020" max="11021" width="9.140625" style="100" customWidth="1"/>
    <col min="11022" max="11025" width="3.28515625" style="100" customWidth="1"/>
    <col min="11026" max="11026" width="4.140625" style="100" customWidth="1"/>
    <col min="11027" max="11239" width="10.28515625" style="100"/>
    <col min="11240" max="11248" width="9.140625" style="100" customWidth="1"/>
    <col min="11249" max="11249" width="1" style="100" customWidth="1"/>
    <col min="11250" max="11253" width="3.28515625" style="100" customWidth="1"/>
    <col min="11254" max="11254" width="1.85546875" style="100" customWidth="1"/>
    <col min="11255" max="11255" width="17.85546875" style="100" customWidth="1"/>
    <col min="11256" max="11256" width="1.85546875" style="100" customWidth="1"/>
    <col min="11257" max="11260" width="3.28515625" style="100" customWidth="1"/>
    <col min="11261" max="11261" width="1.85546875" style="100" customWidth="1"/>
    <col min="11262" max="11262" width="12.42578125" style="100" customWidth="1"/>
    <col min="11263" max="11263" width="1.85546875" style="100" customWidth="1"/>
    <col min="11264" max="11266" width="3" style="100" customWidth="1"/>
    <col min="11267" max="11267" width="4.42578125" style="100" customWidth="1"/>
    <col min="11268" max="11269" width="3" style="100" customWidth="1"/>
    <col min="11270" max="11275" width="3.28515625" style="100" customWidth="1"/>
    <col min="11276" max="11277" width="9.140625" style="100" customWidth="1"/>
    <col min="11278" max="11281" width="3.28515625" style="100" customWidth="1"/>
    <col min="11282" max="11282" width="4.140625" style="100" customWidth="1"/>
    <col min="11283" max="11495" width="10.28515625" style="100"/>
    <col min="11496" max="11504" width="9.140625" style="100" customWidth="1"/>
    <col min="11505" max="11505" width="1" style="100" customWidth="1"/>
    <col min="11506" max="11509" width="3.28515625" style="100" customWidth="1"/>
    <col min="11510" max="11510" width="1.85546875" style="100" customWidth="1"/>
    <col min="11511" max="11511" width="17.85546875" style="100" customWidth="1"/>
    <col min="11512" max="11512" width="1.85546875" style="100" customWidth="1"/>
    <col min="11513" max="11516" width="3.28515625" style="100" customWidth="1"/>
    <col min="11517" max="11517" width="1.85546875" style="100" customWidth="1"/>
    <col min="11518" max="11518" width="12.42578125" style="100" customWidth="1"/>
    <col min="11519" max="11519" width="1.85546875" style="100" customWidth="1"/>
    <col min="11520" max="11522" width="3" style="100" customWidth="1"/>
    <col min="11523" max="11523" width="4.42578125" style="100" customWidth="1"/>
    <col min="11524" max="11525" width="3" style="100" customWidth="1"/>
    <col min="11526" max="11531" width="3.28515625" style="100" customWidth="1"/>
    <col min="11532" max="11533" width="9.140625" style="100" customWidth="1"/>
    <col min="11534" max="11537" width="3.28515625" style="100" customWidth="1"/>
    <col min="11538" max="11538" width="4.140625" style="100" customWidth="1"/>
    <col min="11539" max="11751" width="10.28515625" style="100"/>
    <col min="11752" max="11760" width="9.140625" style="100" customWidth="1"/>
    <col min="11761" max="11761" width="1" style="100" customWidth="1"/>
    <col min="11762" max="11765" width="3.28515625" style="100" customWidth="1"/>
    <col min="11766" max="11766" width="1.85546875" style="100" customWidth="1"/>
    <col min="11767" max="11767" width="17.85546875" style="100" customWidth="1"/>
    <col min="11768" max="11768" width="1.85546875" style="100" customWidth="1"/>
    <col min="11769" max="11772" width="3.28515625" style="100" customWidth="1"/>
    <col min="11773" max="11773" width="1.85546875" style="100" customWidth="1"/>
    <col min="11774" max="11774" width="12.42578125" style="100" customWidth="1"/>
    <col min="11775" max="11775" width="1.85546875" style="100" customWidth="1"/>
    <col min="11776" max="11778" width="3" style="100" customWidth="1"/>
    <col min="11779" max="11779" width="4.42578125" style="100" customWidth="1"/>
    <col min="11780" max="11781" width="3" style="100" customWidth="1"/>
    <col min="11782" max="11787" width="3.28515625" style="100" customWidth="1"/>
    <col min="11788" max="11789" width="9.140625" style="100" customWidth="1"/>
    <col min="11790" max="11793" width="3.28515625" style="100" customWidth="1"/>
    <col min="11794" max="11794" width="4.140625" style="100" customWidth="1"/>
    <col min="11795" max="12007" width="10.28515625" style="100"/>
    <col min="12008" max="12016" width="9.140625" style="100" customWidth="1"/>
    <col min="12017" max="12017" width="1" style="100" customWidth="1"/>
    <col min="12018" max="12021" width="3.28515625" style="100" customWidth="1"/>
    <col min="12022" max="12022" width="1.85546875" style="100" customWidth="1"/>
    <col min="12023" max="12023" width="17.85546875" style="100" customWidth="1"/>
    <col min="12024" max="12024" width="1.85546875" style="100" customWidth="1"/>
    <col min="12025" max="12028" width="3.28515625" style="100" customWidth="1"/>
    <col min="12029" max="12029" width="1.85546875" style="100" customWidth="1"/>
    <col min="12030" max="12030" width="12.42578125" style="100" customWidth="1"/>
    <col min="12031" max="12031" width="1.85546875" style="100" customWidth="1"/>
    <col min="12032" max="12034" width="3" style="100" customWidth="1"/>
    <col min="12035" max="12035" width="4.42578125" style="100" customWidth="1"/>
    <col min="12036" max="12037" width="3" style="100" customWidth="1"/>
    <col min="12038" max="12043" width="3.28515625" style="100" customWidth="1"/>
    <col min="12044" max="12045" width="9.140625" style="100" customWidth="1"/>
    <col min="12046" max="12049" width="3.28515625" style="100" customWidth="1"/>
    <col min="12050" max="12050" width="4.140625" style="100" customWidth="1"/>
    <col min="12051" max="12263" width="10.28515625" style="100"/>
    <col min="12264" max="12272" width="9.140625" style="100" customWidth="1"/>
    <col min="12273" max="12273" width="1" style="100" customWidth="1"/>
    <col min="12274" max="12277" width="3.28515625" style="100" customWidth="1"/>
    <col min="12278" max="12278" width="1.85546875" style="100" customWidth="1"/>
    <col min="12279" max="12279" width="17.85546875" style="100" customWidth="1"/>
    <col min="12280" max="12280" width="1.85546875" style="100" customWidth="1"/>
    <col min="12281" max="12284" width="3.28515625" style="100" customWidth="1"/>
    <col min="12285" max="12285" width="1.85546875" style="100" customWidth="1"/>
    <col min="12286" max="12286" width="12.42578125" style="100" customWidth="1"/>
    <col min="12287" max="12287" width="1.85546875" style="100" customWidth="1"/>
    <col min="12288" max="12290" width="3" style="100" customWidth="1"/>
    <col min="12291" max="12291" width="4.42578125" style="100" customWidth="1"/>
    <col min="12292" max="12293" width="3" style="100" customWidth="1"/>
    <col min="12294" max="12299" width="3.28515625" style="100" customWidth="1"/>
    <col min="12300" max="12301" width="9.140625" style="100" customWidth="1"/>
    <col min="12302" max="12305" width="3.28515625" style="100" customWidth="1"/>
    <col min="12306" max="12306" width="4.140625" style="100" customWidth="1"/>
    <col min="12307" max="12519" width="10.28515625" style="100"/>
    <col min="12520" max="12528" width="9.140625" style="100" customWidth="1"/>
    <col min="12529" max="12529" width="1" style="100" customWidth="1"/>
    <col min="12530" max="12533" width="3.28515625" style="100" customWidth="1"/>
    <col min="12534" max="12534" width="1.85546875" style="100" customWidth="1"/>
    <col min="12535" max="12535" width="17.85546875" style="100" customWidth="1"/>
    <col min="12536" max="12536" width="1.85546875" style="100" customWidth="1"/>
    <col min="12537" max="12540" width="3.28515625" style="100" customWidth="1"/>
    <col min="12541" max="12541" width="1.85546875" style="100" customWidth="1"/>
    <col min="12542" max="12542" width="12.42578125" style="100" customWidth="1"/>
    <col min="12543" max="12543" width="1.85546875" style="100" customWidth="1"/>
    <col min="12544" max="12546" width="3" style="100" customWidth="1"/>
    <col min="12547" max="12547" width="4.42578125" style="100" customWidth="1"/>
    <col min="12548" max="12549" width="3" style="100" customWidth="1"/>
    <col min="12550" max="12555" width="3.28515625" style="100" customWidth="1"/>
    <col min="12556" max="12557" width="9.140625" style="100" customWidth="1"/>
    <col min="12558" max="12561" width="3.28515625" style="100" customWidth="1"/>
    <col min="12562" max="12562" width="4.140625" style="100" customWidth="1"/>
    <col min="12563" max="12775" width="10.28515625" style="100"/>
    <col min="12776" max="12784" width="9.140625" style="100" customWidth="1"/>
    <col min="12785" max="12785" width="1" style="100" customWidth="1"/>
    <col min="12786" max="12789" width="3.28515625" style="100" customWidth="1"/>
    <col min="12790" max="12790" width="1.85546875" style="100" customWidth="1"/>
    <col min="12791" max="12791" width="17.85546875" style="100" customWidth="1"/>
    <col min="12792" max="12792" width="1.85546875" style="100" customWidth="1"/>
    <col min="12793" max="12796" width="3.28515625" style="100" customWidth="1"/>
    <col min="12797" max="12797" width="1.85546875" style="100" customWidth="1"/>
    <col min="12798" max="12798" width="12.42578125" style="100" customWidth="1"/>
    <col min="12799" max="12799" width="1.85546875" style="100" customWidth="1"/>
    <col min="12800" max="12802" width="3" style="100" customWidth="1"/>
    <col min="12803" max="12803" width="4.42578125" style="100" customWidth="1"/>
    <col min="12804" max="12805" width="3" style="100" customWidth="1"/>
    <col min="12806" max="12811" width="3.28515625" style="100" customWidth="1"/>
    <col min="12812" max="12813" width="9.140625" style="100" customWidth="1"/>
    <col min="12814" max="12817" width="3.28515625" style="100" customWidth="1"/>
    <col min="12818" max="12818" width="4.140625" style="100" customWidth="1"/>
    <col min="12819" max="13031" width="10.28515625" style="100"/>
    <col min="13032" max="13040" width="9.140625" style="100" customWidth="1"/>
    <col min="13041" max="13041" width="1" style="100" customWidth="1"/>
    <col min="13042" max="13045" width="3.28515625" style="100" customWidth="1"/>
    <col min="13046" max="13046" width="1.85546875" style="100" customWidth="1"/>
    <col min="13047" max="13047" width="17.85546875" style="100" customWidth="1"/>
    <col min="13048" max="13048" width="1.85546875" style="100" customWidth="1"/>
    <col min="13049" max="13052" width="3.28515625" style="100" customWidth="1"/>
    <col min="13053" max="13053" width="1.85546875" style="100" customWidth="1"/>
    <col min="13054" max="13054" width="12.42578125" style="100" customWidth="1"/>
    <col min="13055" max="13055" width="1.85546875" style="100" customWidth="1"/>
    <col min="13056" max="13058" width="3" style="100" customWidth="1"/>
    <col min="13059" max="13059" width="4.42578125" style="100" customWidth="1"/>
    <col min="13060" max="13061" width="3" style="100" customWidth="1"/>
    <col min="13062" max="13067" width="3.28515625" style="100" customWidth="1"/>
    <col min="13068" max="13069" width="9.140625" style="100" customWidth="1"/>
    <col min="13070" max="13073" width="3.28515625" style="100" customWidth="1"/>
    <col min="13074" max="13074" width="4.140625" style="100" customWidth="1"/>
    <col min="13075" max="13287" width="10.28515625" style="100"/>
    <col min="13288" max="13296" width="9.140625" style="100" customWidth="1"/>
    <col min="13297" max="13297" width="1" style="100" customWidth="1"/>
    <col min="13298" max="13301" width="3.28515625" style="100" customWidth="1"/>
    <col min="13302" max="13302" width="1.85546875" style="100" customWidth="1"/>
    <col min="13303" max="13303" width="17.85546875" style="100" customWidth="1"/>
    <col min="13304" max="13304" width="1.85546875" style="100" customWidth="1"/>
    <col min="13305" max="13308" width="3.28515625" style="100" customWidth="1"/>
    <col min="13309" max="13309" width="1.85546875" style="100" customWidth="1"/>
    <col min="13310" max="13310" width="12.42578125" style="100" customWidth="1"/>
    <col min="13311" max="13311" width="1.85546875" style="100" customWidth="1"/>
    <col min="13312" max="13314" width="3" style="100" customWidth="1"/>
    <col min="13315" max="13315" width="4.42578125" style="100" customWidth="1"/>
    <col min="13316" max="13317" width="3" style="100" customWidth="1"/>
    <col min="13318" max="13323" width="3.28515625" style="100" customWidth="1"/>
    <col min="13324" max="13325" width="9.140625" style="100" customWidth="1"/>
    <col min="13326" max="13329" width="3.28515625" style="100" customWidth="1"/>
    <col min="13330" max="13330" width="4.140625" style="100" customWidth="1"/>
    <col min="13331" max="13543" width="10.28515625" style="100"/>
    <col min="13544" max="13552" width="9.140625" style="100" customWidth="1"/>
    <col min="13553" max="13553" width="1" style="100" customWidth="1"/>
    <col min="13554" max="13557" width="3.28515625" style="100" customWidth="1"/>
    <col min="13558" max="13558" width="1.85546875" style="100" customWidth="1"/>
    <col min="13559" max="13559" width="17.85546875" style="100" customWidth="1"/>
    <col min="13560" max="13560" width="1.85546875" style="100" customWidth="1"/>
    <col min="13561" max="13564" width="3.28515625" style="100" customWidth="1"/>
    <col min="13565" max="13565" width="1.85546875" style="100" customWidth="1"/>
    <col min="13566" max="13566" width="12.42578125" style="100" customWidth="1"/>
    <col min="13567" max="13567" width="1.85546875" style="100" customWidth="1"/>
    <col min="13568" max="13570" width="3" style="100" customWidth="1"/>
    <col min="13571" max="13571" width="4.42578125" style="100" customWidth="1"/>
    <col min="13572" max="13573" width="3" style="100" customWidth="1"/>
    <col min="13574" max="13579" width="3.28515625" style="100" customWidth="1"/>
    <col min="13580" max="13581" width="9.140625" style="100" customWidth="1"/>
    <col min="13582" max="13585" width="3.28515625" style="100" customWidth="1"/>
    <col min="13586" max="13586" width="4.140625" style="100" customWidth="1"/>
    <col min="13587" max="13799" width="10.28515625" style="100"/>
    <col min="13800" max="13808" width="9.140625" style="100" customWidth="1"/>
    <col min="13809" max="13809" width="1" style="100" customWidth="1"/>
    <col min="13810" max="13813" width="3.28515625" style="100" customWidth="1"/>
    <col min="13814" max="13814" width="1.85546875" style="100" customWidth="1"/>
    <col min="13815" max="13815" width="17.85546875" style="100" customWidth="1"/>
    <col min="13816" max="13816" width="1.85546875" style="100" customWidth="1"/>
    <col min="13817" max="13820" width="3.28515625" style="100" customWidth="1"/>
    <col min="13821" max="13821" width="1.85546875" style="100" customWidth="1"/>
    <col min="13822" max="13822" width="12.42578125" style="100" customWidth="1"/>
    <col min="13823" max="13823" width="1.85546875" style="100" customWidth="1"/>
    <col min="13824" max="13826" width="3" style="100" customWidth="1"/>
    <col min="13827" max="13827" width="4.42578125" style="100" customWidth="1"/>
    <col min="13828" max="13829" width="3" style="100" customWidth="1"/>
    <col min="13830" max="13835" width="3.28515625" style="100" customWidth="1"/>
    <col min="13836" max="13837" width="9.140625" style="100" customWidth="1"/>
    <col min="13838" max="13841" width="3.28515625" style="100" customWidth="1"/>
    <col min="13842" max="13842" width="4.140625" style="100" customWidth="1"/>
    <col min="13843" max="14055" width="10.28515625" style="100"/>
    <col min="14056" max="14064" width="9.140625" style="100" customWidth="1"/>
    <col min="14065" max="14065" width="1" style="100" customWidth="1"/>
    <col min="14066" max="14069" width="3.28515625" style="100" customWidth="1"/>
    <col min="14070" max="14070" width="1.85546875" style="100" customWidth="1"/>
    <col min="14071" max="14071" width="17.85546875" style="100" customWidth="1"/>
    <col min="14072" max="14072" width="1.85546875" style="100" customWidth="1"/>
    <col min="14073" max="14076" width="3.28515625" style="100" customWidth="1"/>
    <col min="14077" max="14077" width="1.85546875" style="100" customWidth="1"/>
    <col min="14078" max="14078" width="12.42578125" style="100" customWidth="1"/>
    <col min="14079" max="14079" width="1.85546875" style="100" customWidth="1"/>
    <col min="14080" max="14082" width="3" style="100" customWidth="1"/>
    <col min="14083" max="14083" width="4.42578125" style="100" customWidth="1"/>
    <col min="14084" max="14085" width="3" style="100" customWidth="1"/>
    <col min="14086" max="14091" width="3.28515625" style="100" customWidth="1"/>
    <col min="14092" max="14093" width="9.140625" style="100" customWidth="1"/>
    <col min="14094" max="14097" width="3.28515625" style="100" customWidth="1"/>
    <col min="14098" max="14098" width="4.140625" style="100" customWidth="1"/>
    <col min="14099" max="14311" width="10.28515625" style="100"/>
    <col min="14312" max="14320" width="9.140625" style="100" customWidth="1"/>
    <col min="14321" max="14321" width="1" style="100" customWidth="1"/>
    <col min="14322" max="14325" width="3.28515625" style="100" customWidth="1"/>
    <col min="14326" max="14326" width="1.85546875" style="100" customWidth="1"/>
    <col min="14327" max="14327" width="17.85546875" style="100" customWidth="1"/>
    <col min="14328" max="14328" width="1.85546875" style="100" customWidth="1"/>
    <col min="14329" max="14332" width="3.28515625" style="100" customWidth="1"/>
    <col min="14333" max="14333" width="1.85546875" style="100" customWidth="1"/>
    <col min="14334" max="14334" width="12.42578125" style="100" customWidth="1"/>
    <col min="14335" max="14335" width="1.85546875" style="100" customWidth="1"/>
    <col min="14336" max="14338" width="3" style="100" customWidth="1"/>
    <col min="14339" max="14339" width="4.42578125" style="100" customWidth="1"/>
    <col min="14340" max="14341" width="3" style="100" customWidth="1"/>
    <col min="14342" max="14347" width="3.28515625" style="100" customWidth="1"/>
    <col min="14348" max="14349" width="9.140625" style="100" customWidth="1"/>
    <col min="14350" max="14353" width="3.28515625" style="100" customWidth="1"/>
    <col min="14354" max="14354" width="4.140625" style="100" customWidth="1"/>
    <col min="14355" max="14567" width="10.28515625" style="100"/>
    <col min="14568" max="14576" width="9.140625" style="100" customWidth="1"/>
    <col min="14577" max="14577" width="1" style="100" customWidth="1"/>
    <col min="14578" max="14581" width="3.28515625" style="100" customWidth="1"/>
    <col min="14582" max="14582" width="1.85546875" style="100" customWidth="1"/>
    <col min="14583" max="14583" width="17.85546875" style="100" customWidth="1"/>
    <col min="14584" max="14584" width="1.85546875" style="100" customWidth="1"/>
    <col min="14585" max="14588" width="3.28515625" style="100" customWidth="1"/>
    <col min="14589" max="14589" width="1.85546875" style="100" customWidth="1"/>
    <col min="14590" max="14590" width="12.42578125" style="100" customWidth="1"/>
    <col min="14591" max="14591" width="1.85546875" style="100" customWidth="1"/>
    <col min="14592" max="14594" width="3" style="100" customWidth="1"/>
    <col min="14595" max="14595" width="4.42578125" style="100" customWidth="1"/>
    <col min="14596" max="14597" width="3" style="100" customWidth="1"/>
    <col min="14598" max="14603" width="3.28515625" style="100" customWidth="1"/>
    <col min="14604" max="14605" width="9.140625" style="100" customWidth="1"/>
    <col min="14606" max="14609" width="3.28515625" style="100" customWidth="1"/>
    <col min="14610" max="14610" width="4.140625" style="100" customWidth="1"/>
    <col min="14611" max="14823" width="10.28515625" style="100"/>
    <col min="14824" max="14832" width="9.140625" style="100" customWidth="1"/>
    <col min="14833" max="14833" width="1" style="100" customWidth="1"/>
    <col min="14834" max="14837" width="3.28515625" style="100" customWidth="1"/>
    <col min="14838" max="14838" width="1.85546875" style="100" customWidth="1"/>
    <col min="14839" max="14839" width="17.85546875" style="100" customWidth="1"/>
    <col min="14840" max="14840" width="1.85546875" style="100" customWidth="1"/>
    <col min="14841" max="14844" width="3.28515625" style="100" customWidth="1"/>
    <col min="14845" max="14845" width="1.85546875" style="100" customWidth="1"/>
    <col min="14846" max="14846" width="12.42578125" style="100" customWidth="1"/>
    <col min="14847" max="14847" width="1.85546875" style="100" customWidth="1"/>
    <col min="14848" max="14850" width="3" style="100" customWidth="1"/>
    <col min="14851" max="14851" width="4.42578125" style="100" customWidth="1"/>
    <col min="14852" max="14853" width="3" style="100" customWidth="1"/>
    <col min="14854" max="14859" width="3.28515625" style="100" customWidth="1"/>
    <col min="14860" max="14861" width="9.140625" style="100" customWidth="1"/>
    <col min="14862" max="14865" width="3.28515625" style="100" customWidth="1"/>
    <col min="14866" max="14866" width="4.140625" style="100" customWidth="1"/>
    <col min="14867" max="15079" width="10.28515625" style="100"/>
    <col min="15080" max="15088" width="9.140625" style="100" customWidth="1"/>
    <col min="15089" max="15089" width="1" style="100" customWidth="1"/>
    <col min="15090" max="15093" width="3.28515625" style="100" customWidth="1"/>
    <col min="15094" max="15094" width="1.85546875" style="100" customWidth="1"/>
    <col min="15095" max="15095" width="17.85546875" style="100" customWidth="1"/>
    <col min="15096" max="15096" width="1.85546875" style="100" customWidth="1"/>
    <col min="15097" max="15100" width="3.28515625" style="100" customWidth="1"/>
    <col min="15101" max="15101" width="1.85546875" style="100" customWidth="1"/>
    <col min="15102" max="15102" width="12.42578125" style="100" customWidth="1"/>
    <col min="15103" max="15103" width="1.85546875" style="100" customWidth="1"/>
    <col min="15104" max="15106" width="3" style="100" customWidth="1"/>
    <col min="15107" max="15107" width="4.42578125" style="100" customWidth="1"/>
    <col min="15108" max="15109" width="3" style="100" customWidth="1"/>
    <col min="15110" max="15115" width="3.28515625" style="100" customWidth="1"/>
    <col min="15116" max="15117" width="9.140625" style="100" customWidth="1"/>
    <col min="15118" max="15121" width="3.28515625" style="100" customWidth="1"/>
    <col min="15122" max="15122" width="4.140625" style="100" customWidth="1"/>
    <col min="15123" max="15335" width="10.28515625" style="100"/>
    <col min="15336" max="15344" width="9.140625" style="100" customWidth="1"/>
    <col min="15345" max="15345" width="1" style="100" customWidth="1"/>
    <col min="15346" max="15349" width="3.28515625" style="100" customWidth="1"/>
    <col min="15350" max="15350" width="1.85546875" style="100" customWidth="1"/>
    <col min="15351" max="15351" width="17.85546875" style="100" customWidth="1"/>
    <col min="15352" max="15352" width="1.85546875" style="100" customWidth="1"/>
    <col min="15353" max="15356" width="3.28515625" style="100" customWidth="1"/>
    <col min="15357" max="15357" width="1.85546875" style="100" customWidth="1"/>
    <col min="15358" max="15358" width="12.42578125" style="100" customWidth="1"/>
    <col min="15359" max="15359" width="1.85546875" style="100" customWidth="1"/>
    <col min="15360" max="15362" width="3" style="100" customWidth="1"/>
    <col min="15363" max="15363" width="4.42578125" style="100" customWidth="1"/>
    <col min="15364" max="15365" width="3" style="100" customWidth="1"/>
    <col min="15366" max="15371" width="3.28515625" style="100" customWidth="1"/>
    <col min="15372" max="15373" width="9.140625" style="100" customWidth="1"/>
    <col min="15374" max="15377" width="3.28515625" style="100" customWidth="1"/>
    <col min="15378" max="15378" width="4.140625" style="100" customWidth="1"/>
    <col min="15379" max="15591" width="10.28515625" style="100"/>
    <col min="15592" max="15600" width="9.140625" style="100" customWidth="1"/>
    <col min="15601" max="15601" width="1" style="100" customWidth="1"/>
    <col min="15602" max="15605" width="3.28515625" style="100" customWidth="1"/>
    <col min="15606" max="15606" width="1.85546875" style="100" customWidth="1"/>
    <col min="15607" max="15607" width="17.85546875" style="100" customWidth="1"/>
    <col min="15608" max="15608" width="1.85546875" style="100" customWidth="1"/>
    <col min="15609" max="15612" width="3.28515625" style="100" customWidth="1"/>
    <col min="15613" max="15613" width="1.85546875" style="100" customWidth="1"/>
    <col min="15614" max="15614" width="12.42578125" style="100" customWidth="1"/>
    <col min="15615" max="15615" width="1.85546875" style="100" customWidth="1"/>
    <col min="15616" max="15618" width="3" style="100" customWidth="1"/>
    <col min="15619" max="15619" width="4.42578125" style="100" customWidth="1"/>
    <col min="15620" max="15621" width="3" style="100" customWidth="1"/>
    <col min="15622" max="15627" width="3.28515625" style="100" customWidth="1"/>
    <col min="15628" max="15629" width="9.140625" style="100" customWidth="1"/>
    <col min="15630" max="15633" width="3.28515625" style="100" customWidth="1"/>
    <col min="15634" max="15634" width="4.140625" style="100" customWidth="1"/>
    <col min="15635" max="15847" width="10.28515625" style="100"/>
    <col min="15848" max="15856" width="9.140625" style="100" customWidth="1"/>
    <col min="15857" max="15857" width="1" style="100" customWidth="1"/>
    <col min="15858" max="15861" width="3.28515625" style="100" customWidth="1"/>
    <col min="15862" max="15862" width="1.85546875" style="100" customWidth="1"/>
    <col min="15863" max="15863" width="17.85546875" style="100" customWidth="1"/>
    <col min="15864" max="15864" width="1.85546875" style="100" customWidth="1"/>
    <col min="15865" max="15868" width="3.28515625" style="100" customWidth="1"/>
    <col min="15869" max="15869" width="1.85546875" style="100" customWidth="1"/>
    <col min="15870" max="15870" width="12.42578125" style="100" customWidth="1"/>
    <col min="15871" max="15871" width="1.85546875" style="100" customWidth="1"/>
    <col min="15872" max="15874" width="3" style="100" customWidth="1"/>
    <col min="15875" max="15875" width="4.42578125" style="100" customWidth="1"/>
    <col min="15876" max="15877" width="3" style="100" customWidth="1"/>
    <col min="15878" max="15883" width="3.28515625" style="100" customWidth="1"/>
    <col min="15884" max="15885" width="9.140625" style="100" customWidth="1"/>
    <col min="15886" max="15889" width="3.28515625" style="100" customWidth="1"/>
    <col min="15890" max="15890" width="4.140625" style="100" customWidth="1"/>
    <col min="15891" max="16103" width="10.28515625" style="100"/>
    <col min="16104" max="16112" width="9.140625" style="100" customWidth="1"/>
    <col min="16113" max="16113" width="1" style="100" customWidth="1"/>
    <col min="16114" max="16117" width="3.28515625" style="100" customWidth="1"/>
    <col min="16118" max="16118" width="1.85546875" style="100" customWidth="1"/>
    <col min="16119" max="16119" width="17.85546875" style="100" customWidth="1"/>
    <col min="16120" max="16120" width="1.85546875" style="100" customWidth="1"/>
    <col min="16121" max="16124" width="3.28515625" style="100" customWidth="1"/>
    <col min="16125" max="16125" width="1.85546875" style="100" customWidth="1"/>
    <col min="16126" max="16126" width="12.42578125" style="100" customWidth="1"/>
    <col min="16127" max="16127" width="1.85546875" style="100" customWidth="1"/>
    <col min="16128" max="16130" width="3" style="100" customWidth="1"/>
    <col min="16131" max="16131" width="4.42578125" style="100" customWidth="1"/>
    <col min="16132" max="16133" width="3" style="100" customWidth="1"/>
    <col min="16134" max="16139" width="3.28515625" style="100" customWidth="1"/>
    <col min="16140" max="16141" width="9.140625" style="100" customWidth="1"/>
    <col min="16142" max="16145" width="3.28515625" style="100" customWidth="1"/>
    <col min="16146" max="16146" width="4.140625" style="100" customWidth="1"/>
    <col min="16147" max="16384" width="10.28515625" style="100"/>
  </cols>
  <sheetData>
    <row r="1" spans="1:31" ht="15" customHeight="1">
      <c r="A1" s="96" t="s">
        <v>1510</v>
      </c>
      <c r="C1" s="98"/>
      <c r="D1" s="99"/>
      <c r="E1" s="99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Z1" s="101" t="s">
        <v>1511</v>
      </c>
      <c r="AA1" s="102"/>
      <c r="AB1" s="102"/>
      <c r="AC1" s="103"/>
      <c r="AE1" s="100"/>
    </row>
    <row r="2" spans="1:31" ht="15.95" customHeight="1" thickBot="1">
      <c r="A2" s="97"/>
      <c r="C2" s="98"/>
      <c r="D2" s="99"/>
      <c r="E2" s="99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Z2" s="105"/>
      <c r="AA2" s="106"/>
      <c r="AB2" s="106"/>
      <c r="AC2" s="107"/>
      <c r="AE2" s="100"/>
    </row>
    <row r="3" spans="1:31">
      <c r="A3" s="108" t="s">
        <v>1512</v>
      </c>
      <c r="C3" s="98"/>
      <c r="D3" s="99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AE3" s="100"/>
    </row>
    <row r="4" spans="1:31">
      <c r="A4" s="108" t="s">
        <v>1513</v>
      </c>
      <c r="C4" s="98"/>
      <c r="D4" s="99"/>
      <c r="E4" s="99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AE4" s="100"/>
    </row>
    <row r="5" spans="1:31">
      <c r="A5" s="97"/>
      <c r="C5" s="98"/>
      <c r="D5" s="99"/>
      <c r="E5" s="99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AE5" s="100"/>
    </row>
    <row r="6" spans="1:31" ht="76.5" customHeight="1">
      <c r="A6" s="109" t="s">
        <v>1514</v>
      </c>
      <c r="C6" s="110"/>
      <c r="D6" s="111"/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3"/>
      <c r="AE6" s="114"/>
    </row>
    <row r="7" spans="1:31" ht="21" customHeight="1" thickBot="1">
      <c r="A7" s="115"/>
      <c r="B7" s="116"/>
      <c r="C7" s="116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3"/>
      <c r="AE7" s="114"/>
    </row>
    <row r="8" spans="1:31" ht="18.75" thickBot="1">
      <c r="A8" s="119" t="s">
        <v>1515</v>
      </c>
      <c r="B8" s="120"/>
      <c r="C8" s="121"/>
      <c r="D8" s="122"/>
      <c r="E8" s="122"/>
      <c r="F8" s="122"/>
      <c r="G8" s="122"/>
      <c r="H8" s="122"/>
      <c r="I8" s="122"/>
      <c r="J8" s="123"/>
      <c r="K8" s="118"/>
      <c r="L8" s="124" t="s">
        <v>1516</v>
      </c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3"/>
      <c r="AD8" s="113"/>
      <c r="AE8" s="114"/>
    </row>
    <row r="9" spans="1:31">
      <c r="A9" s="125"/>
      <c r="B9" s="126"/>
      <c r="C9" s="127"/>
      <c r="D9" s="128"/>
      <c r="E9" s="128"/>
      <c r="F9" s="128"/>
      <c r="G9" s="128"/>
      <c r="H9" s="128"/>
      <c r="I9" s="128"/>
      <c r="J9" s="129"/>
      <c r="K9" s="118"/>
      <c r="L9" s="130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9"/>
      <c r="AD9" s="113"/>
      <c r="AE9" s="114"/>
    </row>
    <row r="10" spans="1:31">
      <c r="A10" s="131" t="s">
        <v>1517</v>
      </c>
      <c r="B10" s="132">
        <v>60</v>
      </c>
      <c r="C10" s="133"/>
      <c r="D10" s="115" t="s">
        <v>1518</v>
      </c>
      <c r="E10" s="115"/>
      <c r="F10" s="134">
        <v>960</v>
      </c>
      <c r="G10" s="134"/>
      <c r="H10" s="134"/>
      <c r="I10" s="134"/>
      <c r="J10" s="135"/>
      <c r="K10" s="118"/>
      <c r="L10" s="136" t="s">
        <v>1519</v>
      </c>
      <c r="M10" s="137"/>
      <c r="N10" s="137"/>
      <c r="O10" s="137"/>
      <c r="P10" s="137"/>
      <c r="Q10" s="115"/>
      <c r="R10" s="115"/>
      <c r="S10" s="134">
        <v>2</v>
      </c>
      <c r="T10" s="134">
        <v>0</v>
      </c>
      <c r="U10" s="134">
        <v>2</v>
      </c>
      <c r="V10" s="134">
        <v>0</v>
      </c>
      <c r="W10" s="115"/>
      <c r="X10" s="115"/>
      <c r="Y10" s="115"/>
      <c r="Z10" s="115"/>
      <c r="AA10" s="115"/>
      <c r="AB10" s="115"/>
      <c r="AC10" s="135"/>
      <c r="AD10" s="113"/>
      <c r="AE10" s="114"/>
    </row>
    <row r="11" spans="1:31">
      <c r="A11" s="131"/>
      <c r="B11" s="138"/>
      <c r="C11" s="139"/>
      <c r="D11" s="115"/>
      <c r="E11" s="115"/>
      <c r="F11" s="115"/>
      <c r="G11" s="115"/>
      <c r="H11" s="115"/>
      <c r="I11" s="115"/>
      <c r="J11" s="135"/>
      <c r="K11" s="118"/>
      <c r="L11" s="140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35"/>
      <c r="AD11" s="113"/>
      <c r="AE11" s="114"/>
    </row>
    <row r="12" spans="1:31">
      <c r="A12" s="131"/>
      <c r="B12" s="138"/>
      <c r="C12" s="139"/>
      <c r="D12" s="115"/>
      <c r="E12" s="115"/>
      <c r="F12" s="115"/>
      <c r="G12" s="115"/>
      <c r="H12" s="115"/>
      <c r="I12" s="115"/>
      <c r="J12" s="135"/>
      <c r="K12" s="118"/>
      <c r="L12" s="136" t="s">
        <v>1520</v>
      </c>
      <c r="M12" s="137"/>
      <c r="N12" s="137"/>
      <c r="O12" s="137"/>
      <c r="P12" s="137"/>
      <c r="Q12" s="137"/>
      <c r="R12" s="115">
        <v>1</v>
      </c>
      <c r="S12" s="134"/>
      <c r="T12" s="115"/>
      <c r="U12" s="115">
        <v>2</v>
      </c>
      <c r="V12" s="134"/>
      <c r="W12" s="115"/>
      <c r="X12" s="115">
        <v>3</v>
      </c>
      <c r="Y12" s="134"/>
      <c r="Z12" s="115"/>
      <c r="AA12" s="115">
        <v>4</v>
      </c>
      <c r="AB12" s="134"/>
      <c r="AC12" s="135"/>
      <c r="AD12" s="113"/>
      <c r="AE12" s="114"/>
    </row>
    <row r="13" spans="1:31">
      <c r="A13" s="131"/>
      <c r="B13" s="138"/>
      <c r="C13" s="139"/>
      <c r="D13" s="115"/>
      <c r="E13" s="115"/>
      <c r="F13" s="115"/>
      <c r="G13" s="115"/>
      <c r="H13" s="115"/>
      <c r="I13" s="115"/>
      <c r="J13" s="135"/>
      <c r="K13" s="118"/>
      <c r="L13" s="140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35"/>
      <c r="AD13" s="113"/>
      <c r="AE13" s="114"/>
    </row>
    <row r="14" spans="1:31">
      <c r="A14" s="131"/>
      <c r="B14" s="138"/>
      <c r="C14" s="139"/>
      <c r="D14" s="115"/>
      <c r="E14" s="115"/>
      <c r="F14" s="115"/>
      <c r="G14" s="115"/>
      <c r="H14" s="115"/>
      <c r="I14" s="115"/>
      <c r="J14" s="135"/>
      <c r="K14" s="118"/>
      <c r="L14" s="136" t="s">
        <v>1521</v>
      </c>
      <c r="M14" s="137"/>
      <c r="N14" s="137"/>
      <c r="O14" s="137"/>
      <c r="P14" s="137"/>
      <c r="Q14" s="137"/>
      <c r="R14" s="115"/>
      <c r="S14" s="134" t="s">
        <v>2139</v>
      </c>
      <c r="T14" s="115"/>
      <c r="U14" s="115"/>
      <c r="V14" s="115"/>
      <c r="W14" s="137"/>
      <c r="X14" s="137"/>
      <c r="Y14" s="137"/>
      <c r="Z14" s="141" t="s">
        <v>1522</v>
      </c>
      <c r="AA14" s="115"/>
      <c r="AB14" s="134"/>
      <c r="AC14" s="135"/>
      <c r="AD14" s="113"/>
      <c r="AE14" s="114"/>
    </row>
    <row r="15" spans="1:31" ht="18.75" thickBot="1">
      <c r="A15" s="142"/>
      <c r="B15" s="143"/>
      <c r="C15" s="144"/>
      <c r="D15" s="145"/>
      <c r="E15" s="145"/>
      <c r="F15" s="145"/>
      <c r="G15" s="145"/>
      <c r="H15" s="145"/>
      <c r="I15" s="145"/>
      <c r="J15" s="146"/>
      <c r="K15" s="118"/>
      <c r="L15" s="147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6"/>
      <c r="AD15" s="113"/>
      <c r="AE15" s="114"/>
    </row>
    <row r="16" spans="1:31">
      <c r="B16" s="138"/>
      <c r="C16" s="138"/>
      <c r="D16" s="139"/>
      <c r="E16" s="139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3"/>
      <c r="AE16" s="114"/>
    </row>
    <row r="17" spans="1:31" ht="18.75" thickBot="1">
      <c r="B17" s="138"/>
      <c r="C17" s="138"/>
      <c r="D17" s="139"/>
      <c r="E17" s="139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3"/>
      <c r="AE17" s="114"/>
    </row>
    <row r="18" spans="1:31" ht="15.95" customHeight="1" thickBot="1">
      <c r="A18" s="507" t="s">
        <v>1523</v>
      </c>
      <c r="B18" s="508"/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9"/>
      <c r="AD18" s="113"/>
      <c r="AE18" s="114"/>
    </row>
    <row r="19" spans="1:31">
      <c r="A19" s="148"/>
      <c r="B19" s="149"/>
      <c r="C19" s="149"/>
      <c r="D19" s="150"/>
      <c r="E19" s="150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2"/>
      <c r="AD19" s="113"/>
      <c r="AE19" s="114"/>
    </row>
    <row r="20" spans="1:31">
      <c r="A20" s="153"/>
      <c r="B20" s="138"/>
      <c r="C20" s="138"/>
      <c r="D20" s="139"/>
      <c r="E20" s="139"/>
      <c r="F20" s="115"/>
      <c r="G20" s="115"/>
      <c r="H20" s="141"/>
      <c r="I20" s="141" t="s">
        <v>1524</v>
      </c>
      <c r="J20" s="134"/>
      <c r="K20" s="115"/>
      <c r="L20" s="141" t="s">
        <v>1525</v>
      </c>
      <c r="M20" s="134"/>
      <c r="N20" s="154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35"/>
      <c r="AD20" s="113"/>
      <c r="AE20" s="114"/>
    </row>
    <row r="21" spans="1:31" ht="18.75" thickBot="1">
      <c r="A21" s="155"/>
      <c r="B21" s="143"/>
      <c r="C21" s="143"/>
      <c r="D21" s="144"/>
      <c r="E21" s="144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6"/>
      <c r="AD21" s="113"/>
      <c r="AE21" s="114"/>
    </row>
    <row r="22" spans="1:31">
      <c r="B22" s="138"/>
      <c r="C22" s="138"/>
      <c r="D22" s="139"/>
      <c r="E22" s="139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3"/>
      <c r="AE22" s="114"/>
    </row>
    <row r="23" spans="1:31">
      <c r="A23" s="115"/>
      <c r="B23" s="138"/>
      <c r="C23" s="138"/>
      <c r="D23" s="139"/>
      <c r="E23" s="139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3"/>
      <c r="AE23" s="114"/>
    </row>
    <row r="24" spans="1:31" s="158" customFormat="1" ht="22.5" customHeight="1" thickBot="1">
      <c r="A24" s="156"/>
      <c r="B24" s="157"/>
      <c r="C24" s="157"/>
      <c r="D24" s="144" t="s">
        <v>2128</v>
      </c>
      <c r="E24" s="139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Z24" s="159"/>
      <c r="AA24" s="159"/>
      <c r="AB24" s="159"/>
      <c r="AC24" s="159"/>
      <c r="AD24" s="160"/>
      <c r="AE24" s="161"/>
    </row>
    <row r="25" spans="1:31" s="158" customFormat="1" ht="45" customHeight="1" thickBot="1">
      <c r="A25" s="377" t="s">
        <v>1526</v>
      </c>
      <c r="B25" s="162" t="s">
        <v>1527</v>
      </c>
      <c r="C25" s="391" t="s">
        <v>2134</v>
      </c>
      <c r="D25" s="357" t="s">
        <v>2133</v>
      </c>
      <c r="E25" s="357" t="s">
        <v>2127</v>
      </c>
      <c r="F25" s="104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4"/>
      <c r="Z25" s="165"/>
      <c r="AA25" s="165"/>
      <c r="AB25" s="165"/>
      <c r="AC25" s="165"/>
      <c r="AE25" s="161"/>
    </row>
    <row r="26" spans="1:31" s="168" customFormat="1" ht="24.95" customHeight="1">
      <c r="A26" s="378"/>
      <c r="B26" s="220"/>
      <c r="C26" s="221" t="str">
        <f>IFERROR('[32]Raccordo CE old new'!F5,"")</f>
        <v>A)  Valore della produzione</v>
      </c>
      <c r="D26" s="222"/>
      <c r="E26" s="222"/>
      <c r="F26" s="166"/>
      <c r="G26" s="167"/>
    </row>
    <row r="27" spans="1:31" s="173" customFormat="1" ht="24.95" customHeight="1">
      <c r="A27" s="379"/>
      <c r="B27" s="223" t="s">
        <v>1528</v>
      </c>
      <c r="C27" s="224" t="s">
        <v>1529</v>
      </c>
      <c r="D27" s="225">
        <f>(D28+D37+D52+D57)</f>
        <v>38315518</v>
      </c>
      <c r="E27" s="225">
        <f>(E28+E37+E52+E57)</f>
        <v>36188977</v>
      </c>
      <c r="F27" s="235" t="s">
        <v>2120</v>
      </c>
      <c r="G27" s="172"/>
      <c r="K27" s="168"/>
    </row>
    <row r="28" spans="1:31" s="176" customFormat="1" ht="24.95" customHeight="1">
      <c r="A28" s="380"/>
      <c r="B28" s="218" t="s">
        <v>1530</v>
      </c>
      <c r="C28" s="219" t="s">
        <v>1531</v>
      </c>
      <c r="D28" s="217">
        <f>+D29+D36</f>
        <v>35648076</v>
      </c>
      <c r="E28" s="217">
        <f>+E29+E36</f>
        <v>33599138</v>
      </c>
      <c r="F28" s="235" t="s">
        <v>2120</v>
      </c>
      <c r="G28" s="172"/>
      <c r="H28" s="173"/>
      <c r="I28" s="173"/>
      <c r="K28" s="168"/>
      <c r="M28" s="173"/>
    </row>
    <row r="29" spans="1:31" s="179" customFormat="1" ht="18.75">
      <c r="A29" s="379"/>
      <c r="B29" s="229" t="s">
        <v>130</v>
      </c>
      <c r="C29" s="230" t="s">
        <v>1532</v>
      </c>
      <c r="D29" s="231">
        <f>+D30+D31+D32+D35</f>
        <v>35648076</v>
      </c>
      <c r="E29" s="231">
        <f>+E30+E31+E32+E35</f>
        <v>33599138</v>
      </c>
      <c r="F29" s="235" t="s">
        <v>2120</v>
      </c>
      <c r="G29" s="172"/>
      <c r="H29" s="173"/>
      <c r="I29" s="173"/>
      <c r="K29" s="168"/>
      <c r="M29" s="173"/>
    </row>
    <row r="30" spans="1:31" s="179" customFormat="1" ht="24.95" customHeight="1">
      <c r="A30" s="379"/>
      <c r="B30" s="180" t="s">
        <v>131</v>
      </c>
      <c r="C30" s="181" t="s">
        <v>1533</v>
      </c>
      <c r="D30" s="171">
        <f>'Alimentazione CE Ricavi'!H6</f>
        <v>16345218</v>
      </c>
      <c r="E30" s="171">
        <f>'Alimentazione CE Ricavi'!I6</f>
        <v>15784896</v>
      </c>
      <c r="F30" s="160"/>
      <c r="G30" s="161"/>
      <c r="H30" s="173"/>
      <c r="I30" s="173"/>
      <c r="K30" s="168"/>
      <c r="M30" s="173"/>
    </row>
    <row r="31" spans="1:31" s="179" customFormat="1" ht="24.95" customHeight="1">
      <c r="A31" s="379"/>
      <c r="B31" s="180" t="s">
        <v>133</v>
      </c>
      <c r="C31" s="181" t="s">
        <v>1534</v>
      </c>
      <c r="D31" s="171">
        <f>'Alimentazione CE Ricavi'!H7</f>
        <v>17302858</v>
      </c>
      <c r="E31" s="171">
        <f>'Alimentazione CE Ricavi'!I7</f>
        <v>15814242</v>
      </c>
      <c r="F31" s="160"/>
      <c r="G31" s="161"/>
      <c r="H31" s="173"/>
      <c r="I31" s="173"/>
      <c r="K31" s="168"/>
      <c r="M31" s="173"/>
    </row>
    <row r="32" spans="1:31" s="179" customFormat="1" ht="24.95" customHeight="1">
      <c r="A32" s="379"/>
      <c r="B32" s="232" t="s">
        <v>134</v>
      </c>
      <c r="C32" s="233" t="s">
        <v>1535</v>
      </c>
      <c r="D32" s="234">
        <f>+D33+D34</f>
        <v>2000000</v>
      </c>
      <c r="E32" s="234">
        <f>+E33+E34</f>
        <v>2000000</v>
      </c>
      <c r="F32" s="235" t="s">
        <v>2120</v>
      </c>
      <c r="G32" s="161"/>
      <c r="H32" s="173"/>
      <c r="I32" s="173"/>
      <c r="K32" s="168"/>
      <c r="M32" s="173"/>
    </row>
    <row r="33" spans="1:13" s="179" customFormat="1" ht="24.95" customHeight="1">
      <c r="A33" s="379"/>
      <c r="B33" s="182" t="s">
        <v>136</v>
      </c>
      <c r="C33" s="183" t="s">
        <v>1536</v>
      </c>
      <c r="D33" s="171">
        <f>+'Alimentazione CE Ricavi'!H9</f>
        <v>0</v>
      </c>
      <c r="E33" s="171">
        <f>+'Alimentazione CE Ricavi'!I9</f>
        <v>0</v>
      </c>
      <c r="F33" s="160"/>
      <c r="G33" s="161"/>
      <c r="H33" s="173"/>
      <c r="I33" s="173"/>
      <c r="K33" s="168"/>
      <c r="M33" s="173"/>
    </row>
    <row r="34" spans="1:13" s="179" customFormat="1" ht="24.95" customHeight="1">
      <c r="A34" s="379"/>
      <c r="B34" s="182" t="s">
        <v>138</v>
      </c>
      <c r="C34" s="183" t="s">
        <v>1537</v>
      </c>
      <c r="D34" s="171">
        <f>ROUND(+'Alimentazione CE Ricavi'!H10,2)</f>
        <v>2000000</v>
      </c>
      <c r="E34" s="171">
        <f>ROUND(+'Alimentazione CE Ricavi'!I10,2)</f>
        <v>2000000</v>
      </c>
      <c r="F34" s="160"/>
      <c r="G34" s="161"/>
      <c r="H34" s="173"/>
      <c r="I34" s="173"/>
      <c r="K34" s="168"/>
      <c r="M34" s="173"/>
    </row>
    <row r="35" spans="1:13" s="179" customFormat="1" ht="24.95" customHeight="1">
      <c r="A35" s="379"/>
      <c r="B35" s="180" t="s">
        <v>140</v>
      </c>
      <c r="C35" s="181" t="s">
        <v>1538</v>
      </c>
      <c r="D35" s="171">
        <f>ROUND(+'Alimentazione CE Ricavi'!H11,2)</f>
        <v>0</v>
      </c>
      <c r="E35" s="171">
        <f>ROUND(+'Alimentazione CE Ricavi'!I11,2)</f>
        <v>0</v>
      </c>
      <c r="F35" s="160"/>
      <c r="G35" s="161"/>
      <c r="H35" s="173"/>
      <c r="I35" s="173"/>
      <c r="K35" s="168"/>
      <c r="M35" s="173"/>
    </row>
    <row r="36" spans="1:13" s="179" customFormat="1" ht="24.95" customHeight="1">
      <c r="A36" s="379"/>
      <c r="B36" s="229" t="s">
        <v>142</v>
      </c>
      <c r="C36" s="230" t="s">
        <v>1539</v>
      </c>
      <c r="D36" s="231">
        <f>+'Alimentazione CE Ricavi'!H13+'Alimentazione CE Ricavi'!H14+'Alimentazione CE Ricavi'!H15</f>
        <v>0</v>
      </c>
      <c r="E36" s="231">
        <f>+'Alimentazione CE Ricavi'!I13+'Alimentazione CE Ricavi'!I14+'Alimentazione CE Ricavi'!I15</f>
        <v>0</v>
      </c>
      <c r="F36" s="160"/>
      <c r="G36" s="161"/>
      <c r="H36" s="173"/>
      <c r="I36" s="173"/>
      <c r="K36" s="168"/>
      <c r="M36" s="173"/>
    </row>
    <row r="37" spans="1:13" s="179" customFormat="1" ht="24.95" customHeight="1">
      <c r="A37" s="379"/>
      <c r="B37" s="218" t="s">
        <v>147</v>
      </c>
      <c r="C37" s="219" t="s">
        <v>1540</v>
      </c>
      <c r="D37" s="217">
        <f>+D38+D43+D46</f>
        <v>2667442</v>
      </c>
      <c r="E37" s="217">
        <f>+E38+E43+E46</f>
        <v>2589839</v>
      </c>
      <c r="F37" s="235" t="s">
        <v>2120</v>
      </c>
      <c r="G37" s="172"/>
      <c r="H37" s="173"/>
      <c r="I37" s="173"/>
      <c r="K37" s="168"/>
      <c r="M37" s="173"/>
    </row>
    <row r="38" spans="1:13" s="179" customFormat="1" ht="24.95" customHeight="1">
      <c r="A38" s="379"/>
      <c r="B38" s="229" t="s">
        <v>149</v>
      </c>
      <c r="C38" s="230" t="s">
        <v>1541</v>
      </c>
      <c r="D38" s="231">
        <f>+D39+D40+D41+D42</f>
        <v>2667442</v>
      </c>
      <c r="E38" s="231">
        <f>+E39+E40+E41+E42</f>
        <v>2589839</v>
      </c>
      <c r="F38" s="235" t="s">
        <v>2120</v>
      </c>
      <c r="G38" s="172"/>
      <c r="H38" s="173"/>
      <c r="I38" s="173"/>
      <c r="K38" s="168"/>
      <c r="M38" s="173"/>
    </row>
    <row r="39" spans="1:13" s="179" customFormat="1" ht="24.95" customHeight="1">
      <c r="A39" s="379"/>
      <c r="B39" s="180" t="s">
        <v>151</v>
      </c>
      <c r="C39" s="181" t="s">
        <v>1542</v>
      </c>
      <c r="D39" s="171">
        <f>+'Alimentazione CE Ricavi'!H19+'Alimentazione CE Ricavi'!H20+'Alimentazione CE Ricavi'!H21+'Alimentazione CE Ricavi'!H22+'Alimentazione CE Ricavi'!H23+'Alimentazione CE Ricavi'!H24</f>
        <v>2667442</v>
      </c>
      <c r="E39" s="171">
        <f>+'Alimentazione CE Ricavi'!I19+'Alimentazione CE Ricavi'!I20+'Alimentazione CE Ricavi'!I21+'Alimentazione CE Ricavi'!I22+'Alimentazione CE Ricavi'!I23+'Alimentazione CE Ricavi'!I24</f>
        <v>2589839</v>
      </c>
      <c r="F39" s="160"/>
      <c r="G39" s="161"/>
      <c r="H39" s="173"/>
      <c r="I39" s="173"/>
      <c r="K39" s="168"/>
      <c r="M39" s="173"/>
    </row>
    <row r="40" spans="1:13" s="179" customFormat="1" ht="36" customHeight="1">
      <c r="A40" s="379"/>
      <c r="B40" s="180" t="s">
        <v>159</v>
      </c>
      <c r="C40" s="181" t="s">
        <v>1543</v>
      </c>
      <c r="D40" s="171">
        <f>+'Alimentazione CE Ricavi'!H25</f>
        <v>0</v>
      </c>
      <c r="E40" s="171">
        <f>+'Alimentazione CE Ricavi'!I25</f>
        <v>0</v>
      </c>
      <c r="F40" s="160"/>
      <c r="G40" s="161"/>
      <c r="H40" s="173"/>
      <c r="I40" s="173"/>
      <c r="K40" s="168"/>
      <c r="M40" s="173"/>
    </row>
    <row r="41" spans="1:13" s="179" customFormat="1" ht="36" customHeight="1">
      <c r="A41" s="379"/>
      <c r="B41" s="180" t="s">
        <v>161</v>
      </c>
      <c r="C41" s="181" t="s">
        <v>1544</v>
      </c>
      <c r="D41" s="171">
        <f>+'Alimentazione CE Ricavi'!H26</f>
        <v>0</v>
      </c>
      <c r="E41" s="171">
        <f>+'Alimentazione CE Ricavi'!I26</f>
        <v>0</v>
      </c>
      <c r="F41" s="160"/>
      <c r="G41" s="161"/>
      <c r="H41" s="173"/>
      <c r="I41" s="173"/>
      <c r="K41" s="168"/>
      <c r="M41" s="173"/>
    </row>
    <row r="42" spans="1:13" s="179" customFormat="1" ht="36" customHeight="1">
      <c r="A42" s="379"/>
      <c r="B42" s="180" t="s">
        <v>163</v>
      </c>
      <c r="C42" s="181" t="s">
        <v>1545</v>
      </c>
      <c r="D42" s="171">
        <f>+'Alimentazione CE Ricavi'!H27</f>
        <v>0</v>
      </c>
      <c r="E42" s="171">
        <f>+'Alimentazione CE Ricavi'!I27</f>
        <v>0</v>
      </c>
      <c r="F42" s="160"/>
      <c r="G42" s="161"/>
      <c r="H42" s="173"/>
      <c r="I42" s="173"/>
      <c r="K42" s="168"/>
      <c r="M42" s="173"/>
    </row>
    <row r="43" spans="1:13" s="179" customFormat="1" ht="36" customHeight="1">
      <c r="A43" s="379"/>
      <c r="B43" s="229" t="s">
        <v>165</v>
      </c>
      <c r="C43" s="230" t="s">
        <v>1546</v>
      </c>
      <c r="D43" s="231">
        <f>+D44+D45</f>
        <v>0</v>
      </c>
      <c r="E43" s="231">
        <f>+E44+E45</f>
        <v>0</v>
      </c>
      <c r="F43" s="235" t="s">
        <v>2120</v>
      </c>
      <c r="G43" s="172"/>
      <c r="H43" s="173"/>
      <c r="I43" s="173"/>
      <c r="K43" s="168"/>
      <c r="M43" s="173"/>
    </row>
    <row r="44" spans="1:13" s="179" customFormat="1" ht="36" customHeight="1">
      <c r="A44" s="379" t="s">
        <v>1547</v>
      </c>
      <c r="B44" s="180" t="s">
        <v>167</v>
      </c>
      <c r="C44" s="181" t="s">
        <v>1548</v>
      </c>
      <c r="D44" s="171">
        <f>+'Alimentazione CE Ricavi'!H29</f>
        <v>0</v>
      </c>
      <c r="E44" s="171">
        <f>+'Alimentazione CE Ricavi'!I29</f>
        <v>0</v>
      </c>
      <c r="F44" s="160"/>
      <c r="G44" s="161"/>
      <c r="H44" s="173"/>
      <c r="I44" s="173"/>
      <c r="K44" s="168"/>
      <c r="M44" s="173"/>
    </row>
    <row r="45" spans="1:13" s="179" customFormat="1" ht="36" customHeight="1">
      <c r="A45" s="379" t="s">
        <v>1547</v>
      </c>
      <c r="B45" s="180" t="s">
        <v>169</v>
      </c>
      <c r="C45" s="181" t="s">
        <v>1549</v>
      </c>
      <c r="D45" s="171">
        <f>+'Alimentazione CE Ricavi'!H30</f>
        <v>0</v>
      </c>
      <c r="E45" s="171">
        <f>+'Alimentazione CE Ricavi'!I30</f>
        <v>0</v>
      </c>
      <c r="F45" s="160"/>
      <c r="G45" s="161"/>
      <c r="H45" s="173"/>
      <c r="I45" s="173"/>
      <c r="K45" s="168"/>
      <c r="M45" s="173"/>
    </row>
    <row r="46" spans="1:13" s="161" customFormat="1" ht="36" customHeight="1">
      <c r="A46" s="381"/>
      <c r="B46" s="229" t="s">
        <v>171</v>
      </c>
      <c r="C46" s="230" t="s">
        <v>1550</v>
      </c>
      <c r="D46" s="231">
        <f>+D47+D48+D49+D50+D51</f>
        <v>0</v>
      </c>
      <c r="E46" s="231">
        <f>+E47+E48+E49+E50+E51</f>
        <v>0</v>
      </c>
      <c r="F46" s="235" t="s">
        <v>2120</v>
      </c>
      <c r="G46" s="172"/>
      <c r="H46" s="173"/>
      <c r="I46" s="173"/>
      <c r="K46" s="168"/>
      <c r="M46" s="173"/>
    </row>
    <row r="47" spans="1:13" s="161" customFormat="1" ht="24.95" customHeight="1">
      <c r="A47" s="381"/>
      <c r="B47" s="180" t="s">
        <v>173</v>
      </c>
      <c r="C47" s="181" t="s">
        <v>1551</v>
      </c>
      <c r="D47" s="171">
        <f>+'Alimentazione CE Ricavi'!H32</f>
        <v>0</v>
      </c>
      <c r="E47" s="171">
        <f>+'Alimentazione CE Ricavi'!I32</f>
        <v>0</v>
      </c>
      <c r="F47" s="160"/>
      <c r="H47" s="173"/>
      <c r="I47" s="173"/>
      <c r="K47" s="168"/>
      <c r="M47" s="173"/>
    </row>
    <row r="48" spans="1:13" s="161" customFormat="1" ht="24.95" customHeight="1">
      <c r="A48" s="381"/>
      <c r="B48" s="180" t="s">
        <v>175</v>
      </c>
      <c r="C48" s="181" t="s">
        <v>1552</v>
      </c>
      <c r="D48" s="171">
        <f>+'Alimentazione CE Ricavi'!H34+'Alimentazione CE Ricavi'!H35+'Alimentazione CE Ricavi'!H36+'Alimentazione CE Ricavi'!H37+'Alimentazione CE Ricavi'!H38+'Alimentazione CE Ricavi'!H39</f>
        <v>0</v>
      </c>
      <c r="E48" s="171">
        <f>+'Alimentazione CE Ricavi'!I34+'Alimentazione CE Ricavi'!I35+'Alimentazione CE Ricavi'!I36+'Alimentazione CE Ricavi'!I37+'Alimentazione CE Ricavi'!I38+'Alimentazione CE Ricavi'!I39</f>
        <v>0</v>
      </c>
      <c r="F48" s="160"/>
      <c r="H48" s="173"/>
      <c r="I48" s="173"/>
      <c r="K48" s="168"/>
      <c r="M48" s="173"/>
    </row>
    <row r="49" spans="1:13" s="161" customFormat="1" ht="24.95" customHeight="1">
      <c r="A49" s="381"/>
      <c r="B49" s="180" t="s">
        <v>183</v>
      </c>
      <c r="C49" s="181" t="s">
        <v>1553</v>
      </c>
      <c r="D49" s="171">
        <f>+'Alimentazione CE Ricavi'!H40</f>
        <v>0</v>
      </c>
      <c r="E49" s="171">
        <f>+'Alimentazione CE Ricavi'!I40</f>
        <v>0</v>
      </c>
      <c r="F49" s="160"/>
      <c r="H49" s="173"/>
      <c r="I49" s="173"/>
      <c r="K49" s="168"/>
      <c r="M49" s="173"/>
    </row>
    <row r="50" spans="1:13" s="161" customFormat="1" ht="24.95" customHeight="1">
      <c r="A50" s="381"/>
      <c r="B50" s="180" t="s">
        <v>185</v>
      </c>
      <c r="C50" s="181" t="s">
        <v>1554</v>
      </c>
      <c r="D50" s="171">
        <f>+'Alimentazione CE Ricavi'!H41</f>
        <v>0</v>
      </c>
      <c r="E50" s="171">
        <f>+'Alimentazione CE Ricavi'!I41</f>
        <v>0</v>
      </c>
      <c r="F50" s="160"/>
      <c r="H50" s="173"/>
      <c r="I50" s="173"/>
      <c r="K50" s="168"/>
      <c r="M50" s="173"/>
    </row>
    <row r="51" spans="1:13" s="161" customFormat="1" ht="38.25">
      <c r="A51" s="381"/>
      <c r="B51" s="180" t="s">
        <v>187</v>
      </c>
      <c r="C51" s="181" t="s">
        <v>1555</v>
      </c>
      <c r="D51" s="171">
        <f>+'Alimentazione CE Ricavi'!H42</f>
        <v>0</v>
      </c>
      <c r="E51" s="171">
        <f>+'Alimentazione CE Ricavi'!I42</f>
        <v>0</v>
      </c>
      <c r="F51" s="160"/>
      <c r="H51" s="173"/>
      <c r="I51" s="173"/>
      <c r="K51" s="168"/>
      <c r="M51" s="173"/>
    </row>
    <row r="52" spans="1:13" s="179" customFormat="1" ht="24.95" customHeight="1">
      <c r="A52" s="379"/>
      <c r="B52" s="218" t="s">
        <v>189</v>
      </c>
      <c r="C52" s="219" t="s">
        <v>1556</v>
      </c>
      <c r="D52" s="217">
        <f>+D53+D54+D55+D56</f>
        <v>0</v>
      </c>
      <c r="E52" s="217">
        <f>+E53+E54+E55+E56</f>
        <v>0</v>
      </c>
      <c r="F52" s="235" t="s">
        <v>2120</v>
      </c>
      <c r="G52" s="172"/>
      <c r="H52" s="173"/>
      <c r="I52" s="173"/>
      <c r="K52" s="168"/>
      <c r="M52" s="173"/>
    </row>
    <row r="53" spans="1:13" s="179" customFormat="1" ht="24.95" customHeight="1">
      <c r="A53" s="379"/>
      <c r="B53" s="177" t="s">
        <v>191</v>
      </c>
      <c r="C53" s="178" t="s">
        <v>1557</v>
      </c>
      <c r="D53" s="171">
        <f>+'Alimentazione CE Ricavi'!H44</f>
        <v>0</v>
      </c>
      <c r="E53" s="171">
        <f>+'Alimentazione CE Ricavi'!I44</f>
        <v>0</v>
      </c>
      <c r="F53" s="160"/>
      <c r="G53" s="161"/>
      <c r="H53" s="173"/>
      <c r="I53" s="173"/>
      <c r="K53" s="168"/>
      <c r="M53" s="173"/>
    </row>
    <row r="54" spans="1:13" s="179" customFormat="1" ht="24.95" customHeight="1">
      <c r="A54" s="379"/>
      <c r="B54" s="177" t="s">
        <v>193</v>
      </c>
      <c r="C54" s="178" t="s">
        <v>1558</v>
      </c>
      <c r="D54" s="171">
        <f>+'Alimentazione CE Ricavi'!H45</f>
        <v>0</v>
      </c>
      <c r="E54" s="171">
        <f>+'Alimentazione CE Ricavi'!I45</f>
        <v>0</v>
      </c>
      <c r="F54" s="160"/>
      <c r="G54" s="161"/>
      <c r="H54" s="173"/>
      <c r="I54" s="173"/>
      <c r="K54" s="168"/>
      <c r="M54" s="173"/>
    </row>
    <row r="55" spans="1:13" s="179" customFormat="1" ht="24.95" customHeight="1">
      <c r="A55" s="379"/>
      <c r="B55" s="177" t="s">
        <v>195</v>
      </c>
      <c r="C55" s="178" t="s">
        <v>1559</v>
      </c>
      <c r="D55" s="171">
        <f>+'Alimentazione CE Ricavi'!H47+'Alimentazione CE Ricavi'!H48</f>
        <v>0</v>
      </c>
      <c r="E55" s="171">
        <f>+'Alimentazione CE Ricavi'!I47+'Alimentazione CE Ricavi'!I48</f>
        <v>0</v>
      </c>
      <c r="F55" s="160"/>
      <c r="G55" s="161"/>
      <c r="H55" s="173"/>
      <c r="I55" s="173"/>
      <c r="K55" s="168"/>
      <c r="M55" s="173"/>
    </row>
    <row r="56" spans="1:13" s="179" customFormat="1" ht="24.95" customHeight="1">
      <c r="A56" s="379"/>
      <c r="B56" s="177" t="s">
        <v>199</v>
      </c>
      <c r="C56" s="178" t="s">
        <v>1560</v>
      </c>
      <c r="D56" s="171">
        <f>+'Alimentazione CE Ricavi'!H49</f>
        <v>0</v>
      </c>
      <c r="E56" s="171">
        <f>+'Alimentazione CE Ricavi'!I49</f>
        <v>0</v>
      </c>
      <c r="F56" s="160"/>
      <c r="G56" s="161"/>
      <c r="H56" s="173"/>
      <c r="I56" s="173"/>
      <c r="K56" s="168"/>
      <c r="M56" s="173"/>
    </row>
    <row r="57" spans="1:13" s="179" customFormat="1" ht="24.95" customHeight="1">
      <c r="A57" s="379"/>
      <c r="B57" s="218" t="s">
        <v>201</v>
      </c>
      <c r="C57" s="219" t="s">
        <v>1561</v>
      </c>
      <c r="D57" s="217">
        <f>+'Alimentazione CE Ricavi'!H50</f>
        <v>0</v>
      </c>
      <c r="E57" s="217">
        <f>+'Alimentazione CE Ricavi'!I50</f>
        <v>0</v>
      </c>
      <c r="F57" s="160"/>
      <c r="G57" s="161"/>
      <c r="H57" s="173"/>
      <c r="I57" s="173"/>
      <c r="K57" s="168"/>
      <c r="M57" s="173"/>
    </row>
    <row r="58" spans="1:13" s="179" customFormat="1" ht="24.95" customHeight="1">
      <c r="A58" s="379"/>
      <c r="B58" s="223" t="s">
        <v>203</v>
      </c>
      <c r="C58" s="224" t="s">
        <v>1562</v>
      </c>
      <c r="D58" s="225">
        <f>+D59+D60</f>
        <v>0</v>
      </c>
      <c r="E58" s="225">
        <f>+E59+E60</f>
        <v>0</v>
      </c>
      <c r="F58" s="235" t="s">
        <v>2120</v>
      </c>
      <c r="G58" s="172"/>
      <c r="H58" s="173"/>
      <c r="I58" s="173"/>
      <c r="K58" s="168"/>
      <c r="M58" s="173"/>
    </row>
    <row r="59" spans="1:13" s="179" customFormat="1" ht="25.5">
      <c r="A59" s="379"/>
      <c r="B59" s="174" t="s">
        <v>205</v>
      </c>
      <c r="C59" s="175" t="s">
        <v>1563</v>
      </c>
      <c r="D59" s="171">
        <f>+'Alimentazione CE Ricavi'!H52</f>
        <v>0</v>
      </c>
      <c r="E59" s="171">
        <f>+'Alimentazione CE Ricavi'!I52</f>
        <v>0</v>
      </c>
      <c r="F59" s="160"/>
      <c r="G59" s="161"/>
      <c r="H59" s="173"/>
      <c r="I59" s="173"/>
      <c r="K59" s="168"/>
      <c r="M59" s="173"/>
    </row>
    <row r="60" spans="1:13" s="179" customFormat="1" ht="25.5">
      <c r="A60" s="379"/>
      <c r="B60" s="174" t="s">
        <v>207</v>
      </c>
      <c r="C60" s="175" t="s">
        <v>1564</v>
      </c>
      <c r="D60" s="171">
        <f>+'Alimentazione CE Ricavi'!H53</f>
        <v>0</v>
      </c>
      <c r="E60" s="171">
        <f>+'Alimentazione CE Ricavi'!I53</f>
        <v>0</v>
      </c>
      <c r="F60" s="160"/>
      <c r="G60" s="161"/>
      <c r="H60" s="173"/>
      <c r="I60" s="173"/>
      <c r="K60" s="168"/>
      <c r="M60" s="173"/>
    </row>
    <row r="61" spans="1:13" s="161" customFormat="1" ht="24.95" customHeight="1">
      <c r="A61" s="381"/>
      <c r="B61" s="223" t="s">
        <v>209</v>
      </c>
      <c r="C61" s="224" t="s">
        <v>1565</v>
      </c>
      <c r="D61" s="225">
        <f>+D62+D63+D64+D65+D66</f>
        <v>25000</v>
      </c>
      <c r="E61" s="225">
        <f>+E62+E63+E64+E65+E66</f>
        <v>1917914</v>
      </c>
      <c r="F61" s="235" t="s">
        <v>2120</v>
      </c>
      <c r="G61" s="172"/>
      <c r="H61" s="173"/>
      <c r="I61" s="173"/>
      <c r="K61" s="168"/>
      <c r="M61" s="173"/>
    </row>
    <row r="62" spans="1:13" s="160" customFormat="1" ht="25.5">
      <c r="A62" s="381"/>
      <c r="B62" s="174" t="s">
        <v>211</v>
      </c>
      <c r="C62" s="175" t="s">
        <v>1566</v>
      </c>
      <c r="D62" s="171">
        <f>+'Alimentazione CE Ricavi'!H55</f>
        <v>0</v>
      </c>
      <c r="E62" s="171">
        <f>+'Alimentazione CE Ricavi'!I55</f>
        <v>0</v>
      </c>
      <c r="H62" s="173"/>
      <c r="I62" s="173"/>
      <c r="K62" s="168"/>
      <c r="M62" s="173"/>
    </row>
    <row r="63" spans="1:13" s="161" customFormat="1" ht="25.5">
      <c r="A63" s="381"/>
      <c r="B63" s="174" t="s">
        <v>213</v>
      </c>
      <c r="C63" s="175" t="s">
        <v>1567</v>
      </c>
      <c r="D63" s="171">
        <f>+'Alimentazione CE Ricavi'!H56</f>
        <v>0</v>
      </c>
      <c r="E63" s="171">
        <f>+'Alimentazione CE Ricavi'!I56</f>
        <v>1892914</v>
      </c>
      <c r="F63" s="160"/>
      <c r="H63" s="173"/>
      <c r="I63" s="173"/>
      <c r="K63" s="168"/>
      <c r="M63" s="173"/>
    </row>
    <row r="64" spans="1:13" s="161" customFormat="1" ht="25.5">
      <c r="A64" s="381"/>
      <c r="B64" s="174" t="s">
        <v>215</v>
      </c>
      <c r="C64" s="175" t="s">
        <v>1568</v>
      </c>
      <c r="D64" s="171">
        <f>+'Alimentazione CE Ricavi'!H57</f>
        <v>25000</v>
      </c>
      <c r="E64" s="171">
        <f>+'Alimentazione CE Ricavi'!I57</f>
        <v>25000</v>
      </c>
      <c r="F64" s="160"/>
      <c r="H64" s="173"/>
      <c r="I64" s="173"/>
      <c r="K64" s="168"/>
      <c r="M64" s="173"/>
    </row>
    <row r="65" spans="1:13" s="161" customFormat="1" ht="25.5">
      <c r="A65" s="381"/>
      <c r="B65" s="174" t="s">
        <v>217</v>
      </c>
      <c r="C65" s="175" t="s">
        <v>1569</v>
      </c>
      <c r="D65" s="171">
        <f>+'Alimentazione CE Ricavi'!H58</f>
        <v>0</v>
      </c>
      <c r="E65" s="171">
        <f>+'Alimentazione CE Ricavi'!I58</f>
        <v>0</v>
      </c>
      <c r="F65" s="160"/>
      <c r="H65" s="173"/>
      <c r="I65" s="173"/>
      <c r="K65" s="168"/>
      <c r="M65" s="173"/>
    </row>
    <row r="66" spans="1:13" s="161" customFormat="1" ht="25.5">
      <c r="A66" s="381"/>
      <c r="B66" s="174" t="s">
        <v>219</v>
      </c>
      <c r="C66" s="175" t="s">
        <v>1570</v>
      </c>
      <c r="D66" s="171">
        <f>+'Alimentazione CE Ricavi'!H59</f>
        <v>0</v>
      </c>
      <c r="E66" s="171">
        <f>+'Alimentazione CE Ricavi'!I59</f>
        <v>0</v>
      </c>
      <c r="F66" s="160"/>
      <c r="H66" s="173"/>
      <c r="I66" s="173"/>
      <c r="K66" s="168"/>
      <c r="M66" s="173"/>
    </row>
    <row r="67" spans="1:13" s="179" customFormat="1" ht="24.95" customHeight="1">
      <c r="A67" s="379"/>
      <c r="B67" s="223" t="s">
        <v>1571</v>
      </c>
      <c r="C67" s="224" t="s">
        <v>1572</v>
      </c>
      <c r="D67" s="225">
        <f>+D68+D107+D113+D114</f>
        <v>801700</v>
      </c>
      <c r="E67" s="225">
        <f>+E68+E107+E113+E114</f>
        <v>801972</v>
      </c>
      <c r="F67" s="235" t="s">
        <v>2120</v>
      </c>
      <c r="G67" s="172"/>
      <c r="H67" s="173"/>
      <c r="I67" s="173"/>
      <c r="K67" s="168"/>
      <c r="M67" s="173"/>
    </row>
    <row r="68" spans="1:13" s="179" customFormat="1" ht="24.95" customHeight="1">
      <c r="A68" s="379"/>
      <c r="B68" s="218" t="s">
        <v>222</v>
      </c>
      <c r="C68" s="219" t="s">
        <v>1573</v>
      </c>
      <c r="D68" s="217">
        <f>+D69+D85+D86</f>
        <v>1700</v>
      </c>
      <c r="E68" s="217">
        <f>+E69+E85+E86</f>
        <v>0</v>
      </c>
      <c r="F68" s="235" t="s">
        <v>2120</v>
      </c>
      <c r="G68" s="172"/>
      <c r="H68" s="173"/>
      <c r="I68" s="173"/>
      <c r="K68" s="168"/>
      <c r="M68" s="173"/>
    </row>
    <row r="69" spans="1:13" s="179" customFormat="1" ht="24.95" customHeight="1">
      <c r="A69" s="379" t="s">
        <v>1547</v>
      </c>
      <c r="B69" s="229" t="s">
        <v>224</v>
      </c>
      <c r="C69" s="230" t="s">
        <v>1574</v>
      </c>
      <c r="D69" s="231">
        <f>SUM(D70:D84)</f>
        <v>0</v>
      </c>
      <c r="E69" s="231">
        <f>SUM(E70:E84)</f>
        <v>0</v>
      </c>
      <c r="F69" s="235" t="s">
        <v>2120</v>
      </c>
      <c r="G69" s="172"/>
      <c r="H69" s="173"/>
      <c r="I69" s="173"/>
      <c r="K69" s="168"/>
      <c r="M69" s="173"/>
    </row>
    <row r="70" spans="1:13" s="179" customFormat="1" ht="24.95" customHeight="1">
      <c r="A70" s="379" t="s">
        <v>1547</v>
      </c>
      <c r="B70" s="180" t="s">
        <v>226</v>
      </c>
      <c r="C70" s="181" t="s">
        <v>1575</v>
      </c>
      <c r="D70" s="171">
        <f>+'Alimentazione CE Ricavi'!H64+'Alimentazione CE Ricavi'!H65</f>
        <v>0</v>
      </c>
      <c r="E70" s="171">
        <f>+'Alimentazione CE Ricavi'!I64+'Alimentazione CE Ricavi'!I65</f>
        <v>0</v>
      </c>
      <c r="F70" s="160"/>
      <c r="G70" s="161"/>
      <c r="H70" s="173"/>
      <c r="I70" s="173"/>
      <c r="K70" s="168"/>
      <c r="M70" s="173"/>
    </row>
    <row r="71" spans="1:13" s="161" customFormat="1" ht="24.95" customHeight="1">
      <c r="A71" s="381" t="s">
        <v>1547</v>
      </c>
      <c r="B71" s="180" t="s">
        <v>230</v>
      </c>
      <c r="C71" s="181" t="s">
        <v>1576</v>
      </c>
      <c r="D71" s="171">
        <f>+'Alimentazione CE Ricavi'!H67+'Alimentazione CE Ricavi'!H68</f>
        <v>0</v>
      </c>
      <c r="E71" s="171">
        <f>+'Alimentazione CE Ricavi'!I67+'Alimentazione CE Ricavi'!I68</f>
        <v>0</v>
      </c>
      <c r="F71" s="160"/>
      <c r="H71" s="173"/>
      <c r="I71" s="173"/>
      <c r="K71" s="168"/>
      <c r="M71" s="173"/>
    </row>
    <row r="72" spans="1:13" s="161" customFormat="1" ht="24.95" customHeight="1">
      <c r="A72" s="381" t="s">
        <v>1547</v>
      </c>
      <c r="B72" s="180" t="s">
        <v>233</v>
      </c>
      <c r="C72" s="181" t="s">
        <v>1577</v>
      </c>
      <c r="D72" s="171">
        <f>+'Alimentazione CE Ricavi'!H69</f>
        <v>0</v>
      </c>
      <c r="E72" s="171">
        <f>+'Alimentazione CE Ricavi'!I69</f>
        <v>0</v>
      </c>
      <c r="F72" s="160"/>
      <c r="H72" s="173"/>
      <c r="I72" s="173"/>
      <c r="K72" s="168"/>
      <c r="M72" s="173"/>
    </row>
    <row r="73" spans="1:13" s="161" customFormat="1" ht="24.95" customHeight="1">
      <c r="A73" s="381" t="s">
        <v>1547</v>
      </c>
      <c r="B73" s="180" t="s">
        <v>235</v>
      </c>
      <c r="C73" s="181" t="s">
        <v>1578</v>
      </c>
      <c r="D73" s="171">
        <f>+'Alimentazione CE Ricavi'!H70</f>
        <v>0</v>
      </c>
      <c r="E73" s="171">
        <f>+'Alimentazione CE Ricavi'!I70</f>
        <v>0</v>
      </c>
      <c r="F73" s="160"/>
      <c r="H73" s="173"/>
      <c r="I73" s="173"/>
      <c r="K73" s="168"/>
      <c r="M73" s="173"/>
    </row>
    <row r="74" spans="1:13" s="161" customFormat="1" ht="24.95" customHeight="1">
      <c r="A74" s="381" t="s">
        <v>1547</v>
      </c>
      <c r="B74" s="180" t="s">
        <v>237</v>
      </c>
      <c r="C74" s="181" t="s">
        <v>1579</v>
      </c>
      <c r="D74" s="171">
        <f>+'Alimentazione CE Ricavi'!H71</f>
        <v>0</v>
      </c>
      <c r="E74" s="171">
        <f>+'Alimentazione CE Ricavi'!I71</f>
        <v>0</v>
      </c>
      <c r="F74" s="160"/>
      <c r="H74" s="173"/>
      <c r="I74" s="173"/>
      <c r="K74" s="168"/>
      <c r="M74" s="173"/>
    </row>
    <row r="75" spans="1:13" s="161" customFormat="1" ht="24.95" customHeight="1">
      <c r="A75" s="381" t="s">
        <v>1547</v>
      </c>
      <c r="B75" s="180" t="s">
        <v>239</v>
      </c>
      <c r="C75" s="181" t="s">
        <v>1580</v>
      </c>
      <c r="D75" s="171">
        <f>+'Alimentazione CE Ricavi'!H72</f>
        <v>0</v>
      </c>
      <c r="E75" s="171">
        <f>+'Alimentazione CE Ricavi'!I72</f>
        <v>0</v>
      </c>
      <c r="F75" s="160"/>
      <c r="H75" s="173"/>
      <c r="I75" s="173"/>
      <c r="K75" s="168"/>
      <c r="M75" s="173"/>
    </row>
    <row r="76" spans="1:13" s="161" customFormat="1" ht="24.95" customHeight="1">
      <c r="A76" s="381" t="s">
        <v>1547</v>
      </c>
      <c r="B76" s="180" t="s">
        <v>241</v>
      </c>
      <c r="C76" s="181" t="s">
        <v>1581</v>
      </c>
      <c r="D76" s="171">
        <f>+'Alimentazione CE Ricavi'!H73</f>
        <v>0</v>
      </c>
      <c r="E76" s="171">
        <f>+'Alimentazione CE Ricavi'!I73</f>
        <v>0</v>
      </c>
      <c r="F76" s="160"/>
      <c r="H76" s="173"/>
      <c r="I76" s="173"/>
      <c r="K76" s="168"/>
      <c r="M76" s="173"/>
    </row>
    <row r="77" spans="1:13" s="161" customFormat="1" ht="24.95" customHeight="1">
      <c r="A77" s="381" t="s">
        <v>1547</v>
      </c>
      <c r="B77" s="180" t="s">
        <v>243</v>
      </c>
      <c r="C77" s="181" t="s">
        <v>1582</v>
      </c>
      <c r="D77" s="171">
        <f>+'Alimentazione CE Ricavi'!H74</f>
        <v>0</v>
      </c>
      <c r="E77" s="171">
        <f>+'Alimentazione CE Ricavi'!I74</f>
        <v>0</v>
      </c>
      <c r="F77" s="160"/>
      <c r="H77" s="173"/>
      <c r="I77" s="173"/>
      <c r="K77" s="168"/>
      <c r="M77" s="173"/>
    </row>
    <row r="78" spans="1:13" s="161" customFormat="1" ht="24.95" customHeight="1">
      <c r="A78" s="381" t="s">
        <v>1547</v>
      </c>
      <c r="B78" s="180" t="s">
        <v>245</v>
      </c>
      <c r="C78" s="181" t="s">
        <v>1583</v>
      </c>
      <c r="D78" s="171">
        <f>+'Alimentazione CE Ricavi'!H75</f>
        <v>0</v>
      </c>
      <c r="E78" s="171">
        <f>+'Alimentazione CE Ricavi'!I75</f>
        <v>0</v>
      </c>
      <c r="F78" s="160"/>
      <c r="H78" s="173"/>
      <c r="I78" s="173"/>
      <c r="K78" s="168"/>
      <c r="M78" s="173"/>
    </row>
    <row r="79" spans="1:13" s="161" customFormat="1" ht="24.95" customHeight="1">
      <c r="A79" s="381" t="s">
        <v>1547</v>
      </c>
      <c r="B79" s="180" t="s">
        <v>247</v>
      </c>
      <c r="C79" s="181" t="s">
        <v>1584</v>
      </c>
      <c r="D79" s="171">
        <f>+'Alimentazione CE Ricavi'!H76</f>
        <v>0</v>
      </c>
      <c r="E79" s="171">
        <f>+'Alimentazione CE Ricavi'!I76</f>
        <v>0</v>
      </c>
      <c r="F79" s="160"/>
      <c r="H79" s="173"/>
      <c r="I79" s="173"/>
      <c r="K79" s="168"/>
      <c r="M79" s="173"/>
    </row>
    <row r="80" spans="1:13" s="161" customFormat="1" ht="24.95" customHeight="1">
      <c r="A80" s="381" t="s">
        <v>1547</v>
      </c>
      <c r="B80" s="180" t="s">
        <v>249</v>
      </c>
      <c r="C80" s="181" t="s">
        <v>1585</v>
      </c>
      <c r="D80" s="171">
        <f>+'Alimentazione CE Ricavi'!H77</f>
        <v>0</v>
      </c>
      <c r="E80" s="171">
        <f>+'Alimentazione CE Ricavi'!I77</f>
        <v>0</v>
      </c>
      <c r="F80" s="160"/>
      <c r="G80" s="510"/>
      <c r="H80" s="173"/>
      <c r="I80" s="173"/>
      <c r="K80" s="168"/>
      <c r="M80" s="173"/>
    </row>
    <row r="81" spans="1:13" s="161" customFormat="1" ht="24.95" customHeight="1">
      <c r="A81" s="379" t="s">
        <v>1547</v>
      </c>
      <c r="B81" s="180" t="s">
        <v>251</v>
      </c>
      <c r="C81" s="181" t="s">
        <v>1586</v>
      </c>
      <c r="D81" s="171">
        <f>+'Alimentazione CE Ricavi'!H78</f>
        <v>0</v>
      </c>
      <c r="E81" s="171">
        <f>+'Alimentazione CE Ricavi'!I78</f>
        <v>0</v>
      </c>
      <c r="F81" s="160"/>
      <c r="G81" s="510"/>
      <c r="H81" s="173"/>
      <c r="I81" s="173"/>
      <c r="K81" s="168"/>
      <c r="M81" s="173"/>
    </row>
    <row r="82" spans="1:13" s="179" customFormat="1" ht="24.95" customHeight="1">
      <c r="A82" s="379" t="s">
        <v>1547</v>
      </c>
      <c r="B82" s="180" t="s">
        <v>253</v>
      </c>
      <c r="C82" s="181" t="s">
        <v>1587</v>
      </c>
      <c r="D82" s="171">
        <f>+'Alimentazione CE Ricavi'!H79</f>
        <v>0</v>
      </c>
      <c r="E82" s="171">
        <f>+'Alimentazione CE Ricavi'!I79</f>
        <v>0</v>
      </c>
      <c r="F82" s="160"/>
      <c r="G82" s="510"/>
      <c r="H82" s="173"/>
      <c r="I82" s="173"/>
      <c r="K82" s="168"/>
      <c r="M82" s="173"/>
    </row>
    <row r="83" spans="1:13" s="161" customFormat="1" ht="24.95" customHeight="1">
      <c r="A83" s="379" t="s">
        <v>1547</v>
      </c>
      <c r="B83" s="180" t="s">
        <v>255</v>
      </c>
      <c r="C83" s="181" t="s">
        <v>1588</v>
      </c>
      <c r="D83" s="171">
        <f>+'Alimentazione CE Ricavi'!H80</f>
        <v>0</v>
      </c>
      <c r="E83" s="171">
        <f>+'Alimentazione CE Ricavi'!I80</f>
        <v>0</v>
      </c>
      <c r="F83" s="160"/>
      <c r="G83" s="510"/>
      <c r="H83" s="173"/>
      <c r="I83" s="173"/>
      <c r="K83" s="168"/>
      <c r="M83" s="173"/>
    </row>
    <row r="84" spans="1:13" s="161" customFormat="1" ht="24.95" customHeight="1">
      <c r="A84" s="379" t="s">
        <v>1547</v>
      </c>
      <c r="B84" s="180" t="s">
        <v>257</v>
      </c>
      <c r="C84" s="181" t="s">
        <v>1589</v>
      </c>
      <c r="D84" s="171">
        <f>+'Alimentazione CE Ricavi'!H82+'Alimentazione CE Ricavi'!H83</f>
        <v>0</v>
      </c>
      <c r="E84" s="171">
        <f>+'Alimentazione CE Ricavi'!I82+'Alimentazione CE Ricavi'!I83</f>
        <v>0</v>
      </c>
      <c r="F84" s="160"/>
      <c r="G84" s="510"/>
      <c r="H84" s="173"/>
      <c r="I84" s="173"/>
      <c r="K84" s="168"/>
      <c r="M84" s="173"/>
    </row>
    <row r="85" spans="1:13" s="179" customFormat="1" ht="42.75" customHeight="1">
      <c r="A85" s="379"/>
      <c r="B85" s="177" t="s">
        <v>260</v>
      </c>
      <c r="C85" s="178" t="s">
        <v>1590</v>
      </c>
      <c r="D85" s="171">
        <f>+'Alimentazione CE Ricavi'!H84</f>
        <v>1700</v>
      </c>
      <c r="E85" s="171">
        <f>+'Alimentazione CE Ricavi'!I84</f>
        <v>0</v>
      </c>
      <c r="F85" s="160"/>
      <c r="G85" s="161"/>
      <c r="H85" s="173"/>
      <c r="I85" s="173"/>
      <c r="K85" s="168"/>
      <c r="M85" s="173"/>
    </row>
    <row r="86" spans="1:13" s="179" customFormat="1" ht="24.95" customHeight="1">
      <c r="A86" s="379"/>
      <c r="B86" s="229" t="s">
        <v>262</v>
      </c>
      <c r="C86" s="230" t="s">
        <v>1591</v>
      </c>
      <c r="D86" s="231">
        <f>SUM(D87:D101,D104,D105,D106)</f>
        <v>0</v>
      </c>
      <c r="E86" s="231">
        <f>SUM(E87:E101,E104,E105,E106)</f>
        <v>0</v>
      </c>
      <c r="F86" s="235" t="s">
        <v>2120</v>
      </c>
      <c r="G86" s="172"/>
      <c r="H86" s="173"/>
      <c r="I86" s="173"/>
      <c r="K86" s="168"/>
      <c r="M86" s="173"/>
    </row>
    <row r="87" spans="1:13" s="179" customFormat="1" ht="24.95" customHeight="1">
      <c r="A87" s="379" t="s">
        <v>1592</v>
      </c>
      <c r="B87" s="180" t="s">
        <v>263</v>
      </c>
      <c r="C87" s="181" t="s">
        <v>1593</v>
      </c>
      <c r="D87" s="171">
        <f>+'Alimentazione CE Ricavi'!H87+'Alimentazione CE Ricavi'!H88</f>
        <v>0</v>
      </c>
      <c r="E87" s="171">
        <f>+'Alimentazione CE Ricavi'!I87+'Alimentazione CE Ricavi'!I88</f>
        <v>0</v>
      </c>
      <c r="F87" s="160"/>
      <c r="G87" s="161"/>
      <c r="H87" s="173"/>
      <c r="I87" s="173"/>
      <c r="K87" s="168"/>
      <c r="M87" s="173"/>
    </row>
    <row r="88" spans="1:13" s="179" customFormat="1" ht="24.95" customHeight="1">
      <c r="A88" s="379" t="s">
        <v>1592</v>
      </c>
      <c r="B88" s="180" t="s">
        <v>266</v>
      </c>
      <c r="C88" s="181" t="s">
        <v>1594</v>
      </c>
      <c r="D88" s="171">
        <f>+'Alimentazione CE Ricavi'!H90+'Alimentazione CE Ricavi'!H91</f>
        <v>0</v>
      </c>
      <c r="E88" s="171">
        <f>+'Alimentazione CE Ricavi'!I90+'Alimentazione CE Ricavi'!I91</f>
        <v>0</v>
      </c>
      <c r="F88" s="160"/>
      <c r="G88" s="161"/>
      <c r="H88" s="173"/>
      <c r="I88" s="173"/>
      <c r="K88" s="168"/>
      <c r="M88" s="173"/>
    </row>
    <row r="89" spans="1:13" s="161" customFormat="1" ht="24.95" customHeight="1">
      <c r="A89" s="379" t="s">
        <v>1592</v>
      </c>
      <c r="B89" s="180" t="s">
        <v>269</v>
      </c>
      <c r="C89" s="181" t="s">
        <v>1595</v>
      </c>
      <c r="D89" s="171">
        <f>+'Alimentazione CE Ricavi'!H92</f>
        <v>0</v>
      </c>
      <c r="E89" s="171">
        <f>+'Alimentazione CE Ricavi'!I92</f>
        <v>0</v>
      </c>
      <c r="F89" s="160"/>
      <c r="H89" s="173"/>
      <c r="I89" s="173"/>
      <c r="K89" s="168"/>
      <c r="M89" s="173"/>
    </row>
    <row r="90" spans="1:13" s="161" customFormat="1" ht="24.95" customHeight="1">
      <c r="A90" s="381" t="s">
        <v>1596</v>
      </c>
      <c r="B90" s="180" t="s">
        <v>271</v>
      </c>
      <c r="C90" s="181" t="s">
        <v>1597</v>
      </c>
      <c r="D90" s="171">
        <f>+'Alimentazione CE Ricavi'!H93</f>
        <v>0</v>
      </c>
      <c r="E90" s="171">
        <f>+'Alimentazione CE Ricavi'!I93</f>
        <v>0</v>
      </c>
      <c r="F90" s="160"/>
      <c r="H90" s="173"/>
      <c r="I90" s="173"/>
      <c r="K90" s="168"/>
      <c r="M90" s="173"/>
    </row>
    <row r="91" spans="1:13" s="179" customFormat="1" ht="24.95" customHeight="1">
      <c r="A91" s="381" t="s">
        <v>1592</v>
      </c>
      <c r="B91" s="180" t="s">
        <v>272</v>
      </c>
      <c r="C91" s="181" t="s">
        <v>1598</v>
      </c>
      <c r="D91" s="171">
        <f>+'Alimentazione CE Ricavi'!H94</f>
        <v>0</v>
      </c>
      <c r="E91" s="171">
        <f>+'Alimentazione CE Ricavi'!I94</f>
        <v>0</v>
      </c>
      <c r="F91" s="160"/>
      <c r="G91" s="161"/>
      <c r="H91" s="173"/>
      <c r="I91" s="173"/>
      <c r="K91" s="168"/>
      <c r="M91" s="173"/>
    </row>
    <row r="92" spans="1:13" s="161" customFormat="1" ht="24.95" customHeight="1">
      <c r="A92" s="381" t="s">
        <v>1592</v>
      </c>
      <c r="B92" s="180" t="s">
        <v>274</v>
      </c>
      <c r="C92" s="181" t="s">
        <v>1599</v>
      </c>
      <c r="D92" s="171">
        <f>+'Alimentazione CE Ricavi'!H95</f>
        <v>0</v>
      </c>
      <c r="E92" s="171">
        <f>+'Alimentazione CE Ricavi'!I95</f>
        <v>0</v>
      </c>
      <c r="F92" s="160"/>
      <c r="H92" s="173"/>
      <c r="I92" s="173"/>
      <c r="K92" s="168"/>
      <c r="M92" s="173"/>
    </row>
    <row r="93" spans="1:13" s="161" customFormat="1" ht="24.95" customHeight="1">
      <c r="A93" s="381" t="s">
        <v>1592</v>
      </c>
      <c r="B93" s="180" t="s">
        <v>276</v>
      </c>
      <c r="C93" s="181" t="s">
        <v>1600</v>
      </c>
      <c r="D93" s="171">
        <f>+'Alimentazione CE Ricavi'!H96</f>
        <v>0</v>
      </c>
      <c r="E93" s="171">
        <f>+'Alimentazione CE Ricavi'!I96</f>
        <v>0</v>
      </c>
      <c r="F93" s="160"/>
      <c r="H93" s="173"/>
      <c r="I93" s="173"/>
      <c r="K93" s="168"/>
      <c r="M93" s="173"/>
    </row>
    <row r="94" spans="1:13" s="161" customFormat="1" ht="24.95" customHeight="1">
      <c r="A94" s="381" t="s">
        <v>1592</v>
      </c>
      <c r="B94" s="180" t="s">
        <v>278</v>
      </c>
      <c r="C94" s="181" t="s">
        <v>1601</v>
      </c>
      <c r="D94" s="171">
        <f>+'Alimentazione CE Ricavi'!H97</f>
        <v>0</v>
      </c>
      <c r="E94" s="171">
        <f>+'Alimentazione CE Ricavi'!I97</f>
        <v>0</v>
      </c>
      <c r="F94" s="160"/>
      <c r="H94" s="173"/>
      <c r="I94" s="173"/>
      <c r="K94" s="168"/>
      <c r="M94" s="173"/>
    </row>
    <row r="95" spans="1:13" s="161" customFormat="1" ht="24.95" customHeight="1">
      <c r="A95" s="381" t="s">
        <v>1592</v>
      </c>
      <c r="B95" s="180" t="s">
        <v>280</v>
      </c>
      <c r="C95" s="181" t="s">
        <v>1602</v>
      </c>
      <c r="D95" s="171">
        <f>+'Alimentazione CE Ricavi'!H98</f>
        <v>0</v>
      </c>
      <c r="E95" s="171">
        <f>+'Alimentazione CE Ricavi'!I98</f>
        <v>0</v>
      </c>
      <c r="F95" s="160"/>
      <c r="H95" s="173"/>
      <c r="I95" s="173"/>
      <c r="K95" s="168"/>
      <c r="M95" s="173"/>
    </row>
    <row r="96" spans="1:13" s="161" customFormat="1" ht="24.95" customHeight="1">
      <c r="A96" s="381" t="s">
        <v>1596</v>
      </c>
      <c r="B96" s="180" t="s">
        <v>282</v>
      </c>
      <c r="C96" s="181" t="s">
        <v>1603</v>
      </c>
      <c r="D96" s="171">
        <f>+'Alimentazione CE Ricavi'!H99</f>
        <v>0</v>
      </c>
      <c r="E96" s="171">
        <f>+'Alimentazione CE Ricavi'!I99</f>
        <v>0</v>
      </c>
      <c r="F96" s="160"/>
      <c r="H96" s="173"/>
      <c r="I96" s="173"/>
      <c r="K96" s="168"/>
      <c r="M96" s="173"/>
    </row>
    <row r="97" spans="1:13" s="161" customFormat="1" ht="24.95" customHeight="1">
      <c r="A97" s="381" t="s">
        <v>1596</v>
      </c>
      <c r="B97" s="180" t="s">
        <v>284</v>
      </c>
      <c r="C97" s="181" t="s">
        <v>1604</v>
      </c>
      <c r="D97" s="171">
        <f>+'Alimentazione CE Ricavi'!H100</f>
        <v>0</v>
      </c>
      <c r="E97" s="171">
        <f>+'Alimentazione CE Ricavi'!I100</f>
        <v>0</v>
      </c>
      <c r="F97" s="160"/>
      <c r="H97" s="173"/>
      <c r="I97" s="173"/>
      <c r="K97" s="168"/>
      <c r="M97" s="173"/>
    </row>
    <row r="98" spans="1:13" s="161" customFormat="1" ht="24.95" customHeight="1">
      <c r="A98" s="381" t="s">
        <v>1592</v>
      </c>
      <c r="B98" s="180" t="s">
        <v>286</v>
      </c>
      <c r="C98" s="181" t="s">
        <v>1605</v>
      </c>
      <c r="D98" s="171">
        <f>+'Alimentazione CE Ricavi'!H101</f>
        <v>0</v>
      </c>
      <c r="E98" s="171">
        <f>+'Alimentazione CE Ricavi'!I101</f>
        <v>0</v>
      </c>
      <c r="F98" s="160"/>
      <c r="H98" s="173"/>
      <c r="I98" s="173"/>
      <c r="K98" s="168"/>
      <c r="M98" s="173"/>
    </row>
    <row r="99" spans="1:13" s="161" customFormat="1" ht="24.95" customHeight="1">
      <c r="A99" s="381" t="s">
        <v>1592</v>
      </c>
      <c r="B99" s="180" t="s">
        <v>287</v>
      </c>
      <c r="C99" s="181" t="s">
        <v>1606</v>
      </c>
      <c r="D99" s="171">
        <f>+'Alimentazione CE Ricavi'!H102</f>
        <v>0</v>
      </c>
      <c r="E99" s="171">
        <f>+'Alimentazione CE Ricavi'!I102</f>
        <v>0</v>
      </c>
      <c r="F99" s="160"/>
      <c r="H99" s="173"/>
      <c r="I99" s="173"/>
      <c r="K99" s="168"/>
      <c r="M99" s="173"/>
    </row>
    <row r="100" spans="1:13" s="161" customFormat="1" ht="24.95" customHeight="1">
      <c r="A100" s="381" t="s">
        <v>1592</v>
      </c>
      <c r="B100" s="180" t="s">
        <v>290</v>
      </c>
      <c r="C100" s="181" t="s">
        <v>1607</v>
      </c>
      <c r="D100" s="171">
        <f>+'Alimentazione CE Ricavi'!H103</f>
        <v>0</v>
      </c>
      <c r="E100" s="171">
        <f>+'Alimentazione CE Ricavi'!I103</f>
        <v>0</v>
      </c>
      <c r="F100" s="160"/>
      <c r="H100" s="173"/>
      <c r="I100" s="173"/>
      <c r="K100" s="168"/>
      <c r="M100" s="173"/>
    </row>
    <row r="101" spans="1:13" s="185" customFormat="1" ht="24.95" customHeight="1">
      <c r="A101" s="381" t="s">
        <v>1596</v>
      </c>
      <c r="B101" s="232" t="s">
        <v>292</v>
      </c>
      <c r="C101" s="233" t="s">
        <v>1608</v>
      </c>
      <c r="D101" s="234">
        <f>+D102+D103</f>
        <v>0</v>
      </c>
      <c r="E101" s="234">
        <f>+E102+E103</f>
        <v>0</v>
      </c>
      <c r="F101" s="235" t="s">
        <v>2120</v>
      </c>
      <c r="G101" s="172"/>
      <c r="H101" s="173"/>
      <c r="I101" s="173"/>
      <c r="K101" s="168"/>
      <c r="M101" s="173"/>
    </row>
    <row r="102" spans="1:13" s="185" customFormat="1" ht="24.95" customHeight="1">
      <c r="A102" s="381" t="s">
        <v>1596</v>
      </c>
      <c r="B102" s="177" t="s">
        <v>294</v>
      </c>
      <c r="C102" s="178" t="s">
        <v>1609</v>
      </c>
      <c r="D102" s="171">
        <f>+'Alimentazione CE Ricavi'!H105</f>
        <v>0</v>
      </c>
      <c r="E102" s="171">
        <f>+'Alimentazione CE Ricavi'!I105</f>
        <v>0</v>
      </c>
      <c r="F102" s="184"/>
      <c r="H102" s="173"/>
      <c r="I102" s="173"/>
      <c r="K102" s="168"/>
      <c r="M102" s="173"/>
    </row>
    <row r="103" spans="1:13" s="161" customFormat="1" ht="24.95" customHeight="1">
      <c r="A103" s="381" t="s">
        <v>1596</v>
      </c>
      <c r="B103" s="177" t="s">
        <v>296</v>
      </c>
      <c r="C103" s="178" t="s">
        <v>1610</v>
      </c>
      <c r="D103" s="171">
        <f>+'Alimentazione CE Ricavi'!H107+'Alimentazione CE Ricavi'!H108</f>
        <v>0</v>
      </c>
      <c r="E103" s="171">
        <f>+'Alimentazione CE Ricavi'!I107+'Alimentazione CE Ricavi'!I108</f>
        <v>0</v>
      </c>
      <c r="F103" s="160"/>
      <c r="H103" s="173"/>
      <c r="I103" s="173"/>
      <c r="K103" s="168"/>
      <c r="M103" s="173"/>
    </row>
    <row r="104" spans="1:13" s="160" customFormat="1" ht="24.95" customHeight="1">
      <c r="A104" s="381"/>
      <c r="B104" s="180" t="s">
        <v>298</v>
      </c>
      <c r="C104" s="181" t="s">
        <v>1611</v>
      </c>
      <c r="D104" s="171">
        <f>+'Alimentazione CE Ricavi'!H109</f>
        <v>0</v>
      </c>
      <c r="E104" s="171">
        <f>+'Alimentazione CE Ricavi'!I109</f>
        <v>0</v>
      </c>
      <c r="H104" s="173"/>
      <c r="I104" s="173"/>
      <c r="K104" s="168"/>
      <c r="M104" s="173"/>
    </row>
    <row r="105" spans="1:13" s="160" customFormat="1" ht="24.95" customHeight="1">
      <c r="A105" s="379" t="s">
        <v>1547</v>
      </c>
      <c r="B105" s="180" t="s">
        <v>300</v>
      </c>
      <c r="C105" s="181" t="s">
        <v>1612</v>
      </c>
      <c r="D105" s="171">
        <f>+'Alimentazione CE Ricavi'!H110</f>
        <v>0</v>
      </c>
      <c r="E105" s="171">
        <f>+'Alimentazione CE Ricavi'!I110</f>
        <v>0</v>
      </c>
      <c r="H105" s="173"/>
      <c r="I105" s="173"/>
      <c r="K105" s="168"/>
      <c r="M105" s="173"/>
    </row>
    <row r="106" spans="1:13" s="160" customFormat="1" ht="24.95" customHeight="1">
      <c r="A106" s="379" t="s">
        <v>1596</v>
      </c>
      <c r="B106" s="180" t="s">
        <v>302</v>
      </c>
      <c r="C106" s="181" t="s">
        <v>1613</v>
      </c>
      <c r="D106" s="171">
        <f>+'Alimentazione CE Ricavi'!H111</f>
        <v>0</v>
      </c>
      <c r="E106" s="171">
        <f>+'Alimentazione CE Ricavi'!I111</f>
        <v>0</v>
      </c>
      <c r="H106" s="173"/>
      <c r="I106" s="173"/>
      <c r="K106" s="168"/>
      <c r="M106" s="173"/>
    </row>
    <row r="107" spans="1:13" s="179" customFormat="1" ht="24.95" customHeight="1">
      <c r="A107" s="382" t="s">
        <v>1592</v>
      </c>
      <c r="B107" s="218" t="s">
        <v>304</v>
      </c>
      <c r="C107" s="219" t="s">
        <v>1614</v>
      </c>
      <c r="D107" s="217">
        <f>SUM(D108:D112)</f>
        <v>0</v>
      </c>
      <c r="E107" s="217">
        <f>SUM(E108:E112)</f>
        <v>0</v>
      </c>
      <c r="F107" s="235" t="s">
        <v>2120</v>
      </c>
      <c r="G107" s="172"/>
      <c r="H107" s="173"/>
      <c r="I107" s="173"/>
      <c r="K107" s="168"/>
      <c r="M107" s="173"/>
    </row>
    <row r="108" spans="1:13" s="161" customFormat="1" ht="24.95" customHeight="1">
      <c r="A108" s="381" t="s">
        <v>1592</v>
      </c>
      <c r="B108" s="180" t="s">
        <v>306</v>
      </c>
      <c r="C108" s="181" t="s">
        <v>1615</v>
      </c>
      <c r="D108" s="171">
        <f>+'Alimentazione CE Ricavi'!H113</f>
        <v>0</v>
      </c>
      <c r="E108" s="171">
        <f>+'Alimentazione CE Ricavi'!I113</f>
        <v>0</v>
      </c>
      <c r="F108" s="160"/>
      <c r="H108" s="173"/>
      <c r="I108" s="173"/>
      <c r="K108" s="168"/>
      <c r="M108" s="173"/>
    </row>
    <row r="109" spans="1:13" s="161" customFormat="1" ht="24.95" customHeight="1">
      <c r="A109" s="381" t="s">
        <v>1592</v>
      </c>
      <c r="B109" s="177" t="s">
        <v>308</v>
      </c>
      <c r="C109" s="178" t="s">
        <v>1616</v>
      </c>
      <c r="D109" s="171">
        <f>+'Alimentazione CE Ricavi'!H114</f>
        <v>0</v>
      </c>
      <c r="E109" s="171">
        <f>+'Alimentazione CE Ricavi'!I114</f>
        <v>0</v>
      </c>
      <c r="F109" s="160"/>
      <c r="H109" s="173"/>
      <c r="I109" s="173"/>
      <c r="K109" s="168"/>
      <c r="M109" s="173"/>
    </row>
    <row r="110" spans="1:13" s="161" customFormat="1" ht="24.95" customHeight="1">
      <c r="A110" s="381" t="s">
        <v>1592</v>
      </c>
      <c r="B110" s="177" t="s">
        <v>310</v>
      </c>
      <c r="C110" s="178" t="s">
        <v>1617</v>
      </c>
      <c r="D110" s="171">
        <f>+'Alimentazione CE Ricavi'!H115</f>
        <v>0</v>
      </c>
      <c r="E110" s="171">
        <f>+'Alimentazione CE Ricavi'!I115</f>
        <v>0</v>
      </c>
      <c r="F110" s="160"/>
      <c r="H110" s="173"/>
      <c r="I110" s="173"/>
      <c r="K110" s="168"/>
      <c r="M110" s="173"/>
    </row>
    <row r="111" spans="1:13" s="161" customFormat="1" ht="24.95" customHeight="1">
      <c r="A111" s="379" t="s">
        <v>1592</v>
      </c>
      <c r="B111" s="177" t="s">
        <v>312</v>
      </c>
      <c r="C111" s="178" t="s">
        <v>1618</v>
      </c>
      <c r="D111" s="171">
        <f>+'Alimentazione CE Ricavi'!H116</f>
        <v>0</v>
      </c>
      <c r="E111" s="171">
        <f>+'Alimentazione CE Ricavi'!I116</f>
        <v>0</v>
      </c>
      <c r="F111" s="160"/>
      <c r="H111" s="173"/>
      <c r="I111" s="173"/>
      <c r="K111" s="168"/>
      <c r="M111" s="173"/>
    </row>
    <row r="112" spans="1:13" s="161" customFormat="1" ht="24.95" customHeight="1">
      <c r="A112" s="379" t="s">
        <v>1592</v>
      </c>
      <c r="B112" s="177" t="s">
        <v>314</v>
      </c>
      <c r="C112" s="178" t="s">
        <v>1619</v>
      </c>
      <c r="D112" s="171">
        <f>+'Alimentazione CE Ricavi'!H117</f>
        <v>0</v>
      </c>
      <c r="E112" s="171">
        <f>+'Alimentazione CE Ricavi'!I117</f>
        <v>0</v>
      </c>
      <c r="F112" s="160"/>
      <c r="H112" s="173"/>
      <c r="I112" s="173"/>
      <c r="K112" s="168"/>
      <c r="M112" s="173"/>
    </row>
    <row r="113" spans="1:13" s="179" customFormat="1" ht="24.95" customHeight="1">
      <c r="A113" s="379"/>
      <c r="B113" s="218" t="s">
        <v>316</v>
      </c>
      <c r="C113" s="219" t="s">
        <v>1620</v>
      </c>
      <c r="D113" s="217">
        <f>+ROUND(SUM('Alimentazione CE Ricavi'!H120:H154),2)</f>
        <v>800000</v>
      </c>
      <c r="E113" s="217">
        <f>+ROUND(SUM('Alimentazione CE Ricavi'!I120:I154),2)</f>
        <v>800000</v>
      </c>
      <c r="F113" s="160"/>
      <c r="G113" s="161"/>
      <c r="H113" s="173"/>
      <c r="I113" s="173"/>
      <c r="K113" s="168"/>
      <c r="M113" s="173"/>
    </row>
    <row r="114" spans="1:13" s="179" customFormat="1" ht="24.95" customHeight="1">
      <c r="A114" s="379"/>
      <c r="B114" s="218" t="s">
        <v>1621</v>
      </c>
      <c r="C114" s="219" t="s">
        <v>1622</v>
      </c>
      <c r="D114" s="217">
        <f>SUM(D115:D121)</f>
        <v>0</v>
      </c>
      <c r="E114" s="217">
        <f>SUM(E115:E121)</f>
        <v>1972</v>
      </c>
      <c r="F114" s="235" t="s">
        <v>2120</v>
      </c>
      <c r="G114" s="172"/>
      <c r="H114" s="173"/>
      <c r="I114" s="173"/>
      <c r="K114" s="168"/>
      <c r="M114" s="173"/>
    </row>
    <row r="115" spans="1:13" s="179" customFormat="1" ht="24.95" customHeight="1">
      <c r="A115" s="379"/>
      <c r="B115" s="177" t="s">
        <v>353</v>
      </c>
      <c r="C115" s="178" t="s">
        <v>1623</v>
      </c>
      <c r="D115" s="171">
        <f>+'Alimentazione CE Ricavi'!H156</f>
        <v>0</v>
      </c>
      <c r="E115" s="171">
        <f>+'Alimentazione CE Ricavi'!I156</f>
        <v>0</v>
      </c>
      <c r="F115" s="160"/>
      <c r="G115" s="161"/>
      <c r="H115" s="173"/>
      <c r="I115" s="173"/>
      <c r="K115" s="168"/>
      <c r="M115" s="173"/>
    </row>
    <row r="116" spans="1:13" s="179" customFormat="1" ht="24.95" customHeight="1">
      <c r="A116" s="379"/>
      <c r="B116" s="177" t="s">
        <v>355</v>
      </c>
      <c r="C116" s="178" t="s">
        <v>1624</v>
      </c>
      <c r="D116" s="171">
        <f>+'Alimentazione CE Ricavi'!H157</f>
        <v>0</v>
      </c>
      <c r="E116" s="171">
        <f>+'Alimentazione CE Ricavi'!I157</f>
        <v>0</v>
      </c>
      <c r="F116" s="160"/>
      <c r="G116" s="161"/>
      <c r="H116" s="173"/>
      <c r="I116" s="173"/>
      <c r="K116" s="168"/>
      <c r="M116" s="173"/>
    </row>
    <row r="117" spans="1:13" s="179" customFormat="1" ht="24.95" customHeight="1">
      <c r="A117" s="379"/>
      <c r="B117" s="177" t="s">
        <v>357</v>
      </c>
      <c r="C117" s="178" t="s">
        <v>1625</v>
      </c>
      <c r="D117" s="171">
        <f>+'Alimentazione CE Ricavi'!H158</f>
        <v>0</v>
      </c>
      <c r="E117" s="171">
        <f>+'Alimentazione CE Ricavi'!I158</f>
        <v>0</v>
      </c>
      <c r="F117" s="160"/>
      <c r="G117" s="161"/>
      <c r="H117" s="173"/>
      <c r="I117" s="173"/>
      <c r="K117" s="168"/>
      <c r="M117" s="173"/>
    </row>
    <row r="118" spans="1:13" s="179" customFormat="1" ht="24.95" customHeight="1">
      <c r="A118" s="379"/>
      <c r="B118" s="177" t="s">
        <v>359</v>
      </c>
      <c r="C118" s="178" t="s">
        <v>1626</v>
      </c>
      <c r="D118" s="171">
        <f>+'Alimentazione CE Ricavi'!H159</f>
        <v>0</v>
      </c>
      <c r="E118" s="171">
        <f>+'Alimentazione CE Ricavi'!I159</f>
        <v>0</v>
      </c>
      <c r="F118" s="160"/>
      <c r="G118" s="161"/>
      <c r="H118" s="173"/>
      <c r="I118" s="173"/>
      <c r="K118" s="168"/>
      <c r="M118" s="173"/>
    </row>
    <row r="119" spans="1:13" s="179" customFormat="1" ht="24.95" customHeight="1">
      <c r="A119" s="379" t="s">
        <v>1547</v>
      </c>
      <c r="B119" s="177" t="s">
        <v>361</v>
      </c>
      <c r="C119" s="178" t="s">
        <v>1627</v>
      </c>
      <c r="D119" s="171">
        <f>+'Alimentazione CE Ricavi'!H160</f>
        <v>0</v>
      </c>
      <c r="E119" s="171">
        <f>+'Alimentazione CE Ricavi'!I160</f>
        <v>0</v>
      </c>
      <c r="F119" s="160"/>
      <c r="G119" s="161"/>
      <c r="H119" s="173"/>
      <c r="I119" s="173"/>
      <c r="K119" s="168"/>
      <c r="M119" s="173"/>
    </row>
    <row r="120" spans="1:13" s="179" customFormat="1" ht="24.95" customHeight="1">
      <c r="A120" s="379"/>
      <c r="B120" s="177" t="s">
        <v>363</v>
      </c>
      <c r="C120" s="178" t="s">
        <v>1628</v>
      </c>
      <c r="D120" s="171">
        <f>+'Alimentazione CE Ricavi'!H161</f>
        <v>0</v>
      </c>
      <c r="E120" s="171">
        <f>+'Alimentazione CE Ricavi'!I161</f>
        <v>1972</v>
      </c>
      <c r="F120" s="160"/>
      <c r="G120" s="161"/>
      <c r="H120" s="173"/>
      <c r="I120" s="173"/>
      <c r="K120" s="168"/>
      <c r="M120" s="173"/>
    </row>
    <row r="121" spans="1:13" s="179" customFormat="1" ht="24.95" customHeight="1">
      <c r="A121" s="379" t="s">
        <v>1547</v>
      </c>
      <c r="B121" s="177" t="s">
        <v>365</v>
      </c>
      <c r="C121" s="178" t="s">
        <v>1629</v>
      </c>
      <c r="D121" s="171">
        <f>+'Alimentazione CE Ricavi'!H162</f>
        <v>0</v>
      </c>
      <c r="E121" s="171">
        <f>+'Alimentazione CE Ricavi'!I162</f>
        <v>0</v>
      </c>
      <c r="F121" s="160"/>
      <c r="G121" s="161"/>
      <c r="H121" s="173"/>
      <c r="I121" s="173"/>
      <c r="K121" s="168"/>
      <c r="M121" s="173"/>
    </row>
    <row r="122" spans="1:13" s="179" customFormat="1" ht="24.95" customHeight="1">
      <c r="A122" s="383"/>
      <c r="B122" s="223" t="s">
        <v>1630</v>
      </c>
      <c r="C122" s="224" t="s">
        <v>1631</v>
      </c>
      <c r="D122" s="225">
        <f>+D123+D124+D127+D132+D136</f>
        <v>353015288</v>
      </c>
      <c r="E122" s="225">
        <f>+E123+E124+E127+E132+E136</f>
        <v>352926166</v>
      </c>
      <c r="F122" s="160"/>
      <c r="G122" s="172"/>
      <c r="H122" s="173"/>
      <c r="I122" s="173"/>
      <c r="K122" s="168"/>
      <c r="M122" s="173"/>
    </row>
    <row r="123" spans="1:13" s="179" customFormat="1" ht="24.95" customHeight="1">
      <c r="A123" s="383"/>
      <c r="B123" s="174" t="s">
        <v>368</v>
      </c>
      <c r="C123" s="175" t="s">
        <v>1632</v>
      </c>
      <c r="D123" s="171">
        <f>+'Alimentazione CE Ricavi'!H164</f>
        <v>0</v>
      </c>
      <c r="E123" s="171">
        <f>+'Alimentazione CE Ricavi'!I164</f>
        <v>0</v>
      </c>
      <c r="F123" s="160"/>
      <c r="G123" s="161"/>
      <c r="H123" s="173"/>
      <c r="I123" s="173"/>
      <c r="K123" s="168"/>
      <c r="M123" s="173"/>
    </row>
    <row r="124" spans="1:13" s="179" customFormat="1" ht="24.95" customHeight="1">
      <c r="A124" s="384"/>
      <c r="B124" s="218" t="s">
        <v>1633</v>
      </c>
      <c r="C124" s="219" t="s">
        <v>1634</v>
      </c>
      <c r="D124" s="217">
        <f>+D125+D126</f>
        <v>31700</v>
      </c>
      <c r="E124" s="217">
        <f>+E125+E126</f>
        <v>15806</v>
      </c>
      <c r="F124" s="235" t="s">
        <v>2120</v>
      </c>
      <c r="G124" s="172"/>
      <c r="H124" s="173"/>
      <c r="I124" s="173"/>
      <c r="K124" s="168"/>
      <c r="M124" s="173"/>
    </row>
    <row r="125" spans="1:13" s="179" customFormat="1" ht="24.95" customHeight="1">
      <c r="A125" s="384"/>
      <c r="B125" s="177" t="s">
        <v>371</v>
      </c>
      <c r="C125" s="178" t="s">
        <v>1635</v>
      </c>
      <c r="D125" s="171">
        <f>+'Alimentazione CE Ricavi'!H166</f>
        <v>31700</v>
      </c>
      <c r="E125" s="171">
        <f>+'Alimentazione CE Ricavi'!I166</f>
        <v>15806</v>
      </c>
      <c r="F125" s="160"/>
      <c r="G125" s="161"/>
      <c r="H125" s="173"/>
      <c r="I125" s="173"/>
      <c r="K125" s="168"/>
      <c r="M125" s="173"/>
    </row>
    <row r="126" spans="1:13" s="179" customFormat="1" ht="24.95" customHeight="1">
      <c r="A126" s="384"/>
      <c r="B126" s="177" t="s">
        <v>373</v>
      </c>
      <c r="C126" s="178" t="s">
        <v>1636</v>
      </c>
      <c r="D126" s="171">
        <f>+'Alimentazione CE Ricavi'!H167</f>
        <v>0</v>
      </c>
      <c r="E126" s="171">
        <f>+'Alimentazione CE Ricavi'!I167</f>
        <v>0</v>
      </c>
      <c r="F126" s="160"/>
      <c r="G126" s="161"/>
      <c r="H126" s="173"/>
      <c r="I126" s="173"/>
      <c r="K126" s="168"/>
      <c r="M126" s="173"/>
    </row>
    <row r="127" spans="1:13" s="179" customFormat="1" ht="24.95" customHeight="1">
      <c r="A127" s="382" t="s">
        <v>1547</v>
      </c>
      <c r="B127" s="218" t="s">
        <v>1637</v>
      </c>
      <c r="C127" s="219" t="s">
        <v>1638</v>
      </c>
      <c r="D127" s="217">
        <f>+D128+D129+D130+D131</f>
        <v>352153838</v>
      </c>
      <c r="E127" s="217">
        <f>+E128+E129+E130+E131</f>
        <v>351884813</v>
      </c>
      <c r="F127" s="235" t="s">
        <v>2120</v>
      </c>
      <c r="G127" s="172"/>
      <c r="H127" s="173"/>
      <c r="I127" s="173"/>
      <c r="K127" s="168"/>
      <c r="M127" s="173"/>
    </row>
    <row r="128" spans="1:13" s="179" customFormat="1" ht="24.95" customHeight="1">
      <c r="A128" s="379" t="s">
        <v>1547</v>
      </c>
      <c r="B128" s="177" t="s">
        <v>376</v>
      </c>
      <c r="C128" s="178" t="s">
        <v>1639</v>
      </c>
      <c r="D128" s="171">
        <f>+'Alimentazione CE Ricavi'!H169</f>
        <v>0</v>
      </c>
      <c r="E128" s="171">
        <f>+'Alimentazione CE Ricavi'!I169</f>
        <v>5000</v>
      </c>
      <c r="F128" s="160"/>
      <c r="G128" s="161"/>
      <c r="H128" s="173"/>
      <c r="I128" s="173"/>
      <c r="K128" s="168"/>
      <c r="M128" s="173"/>
    </row>
    <row r="129" spans="1:13" s="179" customFormat="1" ht="24.95" customHeight="1">
      <c r="A129" s="379" t="s">
        <v>1547</v>
      </c>
      <c r="B129" s="177" t="s">
        <v>378</v>
      </c>
      <c r="C129" s="178" t="s">
        <v>1640</v>
      </c>
      <c r="D129" s="171">
        <f>+'Alimentazione CE Ricavi'!H170</f>
        <v>344781255</v>
      </c>
      <c r="E129" s="171">
        <f>+'Alimentazione CE Ricavi'!I170</f>
        <v>344034354</v>
      </c>
      <c r="F129" s="160"/>
      <c r="G129" s="161"/>
      <c r="H129" s="173"/>
      <c r="I129" s="173"/>
      <c r="K129" s="168"/>
      <c r="M129" s="173"/>
    </row>
    <row r="130" spans="1:13" s="179" customFormat="1" ht="24.95" customHeight="1">
      <c r="A130" s="379" t="s">
        <v>1547</v>
      </c>
      <c r="B130" s="177" t="s">
        <v>380</v>
      </c>
      <c r="C130" s="178" t="s">
        <v>1641</v>
      </c>
      <c r="D130" s="171">
        <f>+'Alimentazione CE Ricavi'!H172+'Alimentazione CE Ricavi'!H173+'Alimentazione CE Ricavi'!H174</f>
        <v>7372583</v>
      </c>
      <c r="E130" s="171">
        <f>+'Alimentazione CE Ricavi'!I172+'Alimentazione CE Ricavi'!I173+'Alimentazione CE Ricavi'!I174</f>
        <v>7845459</v>
      </c>
      <c r="F130" s="160"/>
      <c r="G130" s="161"/>
      <c r="H130" s="173"/>
      <c r="I130" s="173"/>
      <c r="K130" s="168"/>
      <c r="M130" s="173"/>
    </row>
    <row r="131" spans="1:13" s="186" customFormat="1" ht="24.95" customHeight="1">
      <c r="A131" s="379" t="s">
        <v>1547</v>
      </c>
      <c r="B131" s="177" t="s">
        <v>384</v>
      </c>
      <c r="C131" s="178" t="s">
        <v>1642</v>
      </c>
      <c r="D131" s="171">
        <f>+'Alimentazione CE Ricavi'!H175</f>
        <v>0</v>
      </c>
      <c r="E131" s="171">
        <f>+'Alimentazione CE Ricavi'!I175</f>
        <v>0</v>
      </c>
      <c r="F131" s="160"/>
      <c r="G131" s="160"/>
      <c r="H131" s="173"/>
      <c r="I131" s="173"/>
      <c r="K131" s="168"/>
      <c r="M131" s="173"/>
    </row>
    <row r="132" spans="1:13" s="179" customFormat="1" ht="24.95" customHeight="1">
      <c r="A132" s="379"/>
      <c r="B132" s="218" t="s">
        <v>386</v>
      </c>
      <c r="C132" s="219" t="s">
        <v>1643</v>
      </c>
      <c r="D132" s="217">
        <f>+D133+D134+D135</f>
        <v>314700</v>
      </c>
      <c r="E132" s="217">
        <f>+E133+E134+E135</f>
        <v>316128</v>
      </c>
      <c r="F132" s="235" t="s">
        <v>2120</v>
      </c>
      <c r="G132" s="172"/>
      <c r="H132" s="173"/>
      <c r="I132" s="173"/>
      <c r="K132" s="168"/>
      <c r="M132" s="173"/>
    </row>
    <row r="133" spans="1:13" s="179" customFormat="1" ht="24.95" customHeight="1">
      <c r="A133" s="379"/>
      <c r="B133" s="177" t="s">
        <v>388</v>
      </c>
      <c r="C133" s="178" t="s">
        <v>1644</v>
      </c>
      <c r="D133" s="171">
        <f>+'Alimentazione CE Ricavi'!H177</f>
        <v>204700</v>
      </c>
      <c r="E133" s="171">
        <f>+'Alimentazione CE Ricavi'!I177</f>
        <v>205800</v>
      </c>
      <c r="F133" s="160"/>
      <c r="G133" s="161"/>
      <c r="H133" s="173"/>
      <c r="I133" s="173"/>
      <c r="K133" s="168"/>
      <c r="M133" s="173"/>
    </row>
    <row r="134" spans="1:13" s="179" customFormat="1" ht="24.95" customHeight="1">
      <c r="A134" s="379"/>
      <c r="B134" s="177" t="s">
        <v>390</v>
      </c>
      <c r="C134" s="178" t="s">
        <v>1645</v>
      </c>
      <c r="D134" s="171">
        <f>+'Alimentazione CE Ricavi'!H178</f>
        <v>110000</v>
      </c>
      <c r="E134" s="171">
        <f>+'Alimentazione CE Ricavi'!I178</f>
        <v>110000</v>
      </c>
      <c r="F134" s="160"/>
      <c r="G134" s="161"/>
      <c r="H134" s="173"/>
      <c r="I134" s="173"/>
      <c r="K134" s="168"/>
      <c r="M134" s="173"/>
    </row>
    <row r="135" spans="1:13" s="179" customFormat="1" ht="24.95" customHeight="1">
      <c r="A135" s="379"/>
      <c r="B135" s="177" t="s">
        <v>392</v>
      </c>
      <c r="C135" s="178" t="s">
        <v>1646</v>
      </c>
      <c r="D135" s="171">
        <f>+ROUND(SUM('Alimentazione CE Ricavi'!H180:H185),2)</f>
        <v>0</v>
      </c>
      <c r="E135" s="171">
        <f>+ROUND(SUM('Alimentazione CE Ricavi'!I180:I185),2)</f>
        <v>328</v>
      </c>
      <c r="F135" s="160"/>
      <c r="G135" s="161"/>
      <c r="H135" s="173"/>
      <c r="I135" s="173"/>
      <c r="K135" s="168"/>
      <c r="M135" s="173"/>
    </row>
    <row r="136" spans="1:13" s="179" customFormat="1" ht="24.95" customHeight="1">
      <c r="A136" s="379"/>
      <c r="B136" s="218" t="s">
        <v>399</v>
      </c>
      <c r="C136" s="219" t="s">
        <v>1647</v>
      </c>
      <c r="D136" s="217">
        <f>+D137+D141+D142</f>
        <v>515050</v>
      </c>
      <c r="E136" s="217">
        <f>+E137+E141+E142</f>
        <v>709419</v>
      </c>
      <c r="F136" s="235" t="s">
        <v>2120</v>
      </c>
      <c r="G136" s="172"/>
      <c r="H136" s="173"/>
      <c r="I136" s="173"/>
      <c r="K136" s="168"/>
      <c r="M136" s="173"/>
    </row>
    <row r="137" spans="1:13" s="179" customFormat="1" ht="24.95" customHeight="1">
      <c r="A137" s="379"/>
      <c r="B137" s="236" t="s">
        <v>401</v>
      </c>
      <c r="C137" s="237" t="s">
        <v>1648</v>
      </c>
      <c r="D137" s="238">
        <f>+D138+D139+D140</f>
        <v>0</v>
      </c>
      <c r="E137" s="238">
        <f>+E138+E139+E140</f>
        <v>0</v>
      </c>
      <c r="F137" s="235" t="s">
        <v>2120</v>
      </c>
      <c r="G137" s="172"/>
      <c r="H137" s="173"/>
      <c r="I137" s="173"/>
      <c r="K137" s="168"/>
      <c r="M137" s="173"/>
    </row>
    <row r="138" spans="1:13" s="179" customFormat="1" ht="24.95" customHeight="1">
      <c r="A138" s="379"/>
      <c r="B138" s="180" t="s">
        <v>403</v>
      </c>
      <c r="C138" s="181" t="s">
        <v>1649</v>
      </c>
      <c r="D138" s="171">
        <f>+'Alimentazione CE Ricavi'!H188</f>
        <v>0</v>
      </c>
      <c r="E138" s="171">
        <f>+'Alimentazione CE Ricavi'!I188</f>
        <v>0</v>
      </c>
      <c r="F138" s="160"/>
      <c r="G138" s="161"/>
      <c r="H138" s="173"/>
      <c r="I138" s="173"/>
      <c r="K138" s="168"/>
      <c r="M138" s="173"/>
    </row>
    <row r="139" spans="1:13" s="179" customFormat="1" ht="24.95" customHeight="1">
      <c r="A139" s="379"/>
      <c r="B139" s="180" t="s">
        <v>405</v>
      </c>
      <c r="C139" s="181" t="s">
        <v>1650</v>
      </c>
      <c r="D139" s="171">
        <f>+'Alimentazione CE Ricavi'!H189</f>
        <v>0</v>
      </c>
      <c r="E139" s="171">
        <f>+'Alimentazione CE Ricavi'!I189</f>
        <v>0</v>
      </c>
      <c r="F139" s="160"/>
      <c r="G139" s="161"/>
      <c r="H139" s="173"/>
      <c r="I139" s="173"/>
      <c r="K139" s="168"/>
      <c r="M139" s="173"/>
    </row>
    <row r="140" spans="1:13" s="179" customFormat="1" ht="24.95" customHeight="1">
      <c r="A140" s="379"/>
      <c r="B140" s="180" t="s">
        <v>407</v>
      </c>
      <c r="C140" s="181" t="s">
        <v>1651</v>
      </c>
      <c r="D140" s="171">
        <f>+'Alimentazione CE Ricavi'!H190</f>
        <v>0</v>
      </c>
      <c r="E140" s="171">
        <f>+'Alimentazione CE Ricavi'!I190</f>
        <v>0</v>
      </c>
      <c r="F140" s="160"/>
      <c r="G140" s="161"/>
      <c r="H140" s="173"/>
      <c r="I140" s="173"/>
      <c r="K140" s="168"/>
      <c r="M140" s="173"/>
    </row>
    <row r="141" spans="1:13" s="161" customFormat="1" ht="24.95" customHeight="1">
      <c r="A141" s="381"/>
      <c r="B141" s="177" t="s">
        <v>409</v>
      </c>
      <c r="C141" s="178" t="s">
        <v>1652</v>
      </c>
      <c r="D141" s="171">
        <f>+'Alimentazione CE Ricavi'!H191</f>
        <v>0</v>
      </c>
      <c r="E141" s="171">
        <f>+'Alimentazione CE Ricavi'!I191</f>
        <v>0</v>
      </c>
      <c r="F141" s="160"/>
      <c r="H141" s="173"/>
      <c r="I141" s="173"/>
      <c r="K141" s="168"/>
      <c r="M141" s="173"/>
    </row>
    <row r="142" spans="1:13" s="161" customFormat="1" ht="24.95" customHeight="1">
      <c r="A142" s="381"/>
      <c r="B142" s="177" t="s">
        <v>411</v>
      </c>
      <c r="C142" s="178" t="s">
        <v>1653</v>
      </c>
      <c r="D142" s="171">
        <f>+ROUND(SUM('Alimentazione CE Ricavi'!H193:H205),2)</f>
        <v>515050</v>
      </c>
      <c r="E142" s="171">
        <f>+ROUND(SUM('Alimentazione CE Ricavi'!I193:I205),2)</f>
        <v>709419</v>
      </c>
      <c r="F142" s="160"/>
      <c r="H142" s="173"/>
      <c r="I142" s="173"/>
      <c r="K142" s="168"/>
      <c r="M142" s="173"/>
    </row>
    <row r="143" spans="1:13" s="161" customFormat="1" ht="24.95" customHeight="1">
      <c r="A143" s="381"/>
      <c r="B143" s="223" t="s">
        <v>425</v>
      </c>
      <c r="C143" s="224" t="s">
        <v>1654</v>
      </c>
      <c r="D143" s="225">
        <f>+D144+D145+D146</f>
        <v>0</v>
      </c>
      <c r="E143" s="225">
        <f>+E144+E145+E146</f>
        <v>0</v>
      </c>
      <c r="F143" s="235" t="s">
        <v>2120</v>
      </c>
      <c r="G143" s="172"/>
      <c r="H143" s="173"/>
      <c r="I143" s="173"/>
      <c r="K143" s="168"/>
      <c r="M143" s="173"/>
    </row>
    <row r="144" spans="1:13" s="161" customFormat="1" ht="24.95" customHeight="1">
      <c r="A144" s="381"/>
      <c r="B144" s="174" t="s">
        <v>426</v>
      </c>
      <c r="C144" s="175" t="s">
        <v>1655</v>
      </c>
      <c r="D144" s="171">
        <f>+'Alimentazione CE Ricavi'!H207</f>
        <v>0</v>
      </c>
      <c r="E144" s="171">
        <f>+'Alimentazione CE Ricavi'!I207</f>
        <v>0</v>
      </c>
      <c r="F144" s="160"/>
      <c r="H144" s="173"/>
      <c r="I144" s="173"/>
      <c r="K144" s="168"/>
      <c r="M144" s="173"/>
    </row>
    <row r="145" spans="1:13" s="179" customFormat="1" ht="24.95" customHeight="1">
      <c r="A145" s="379"/>
      <c r="B145" s="174" t="s">
        <v>428</v>
      </c>
      <c r="C145" s="175" t="s">
        <v>1656</v>
      </c>
      <c r="D145" s="171">
        <f>+'Alimentazione CE Ricavi'!H208</f>
        <v>0</v>
      </c>
      <c r="E145" s="171">
        <f>+'Alimentazione CE Ricavi'!I208</f>
        <v>0</v>
      </c>
      <c r="F145" s="160"/>
      <c r="G145" s="161"/>
      <c r="H145" s="173"/>
      <c r="I145" s="173"/>
      <c r="K145" s="168"/>
      <c r="M145" s="173"/>
    </row>
    <row r="146" spans="1:13" s="179" customFormat="1" ht="24.95" customHeight="1">
      <c r="A146" s="379"/>
      <c r="B146" s="174" t="s">
        <v>430</v>
      </c>
      <c r="C146" s="175" t="s">
        <v>1657</v>
      </c>
      <c r="D146" s="171">
        <f>+'Alimentazione CE Ricavi'!H209</f>
        <v>0</v>
      </c>
      <c r="E146" s="171">
        <f>+'Alimentazione CE Ricavi'!I209</f>
        <v>0</v>
      </c>
      <c r="F146" s="160"/>
      <c r="G146" s="161"/>
      <c r="H146" s="173"/>
      <c r="I146" s="173"/>
      <c r="K146" s="168"/>
      <c r="M146" s="173"/>
    </row>
    <row r="147" spans="1:13" s="179" customFormat="1" ht="24.95" customHeight="1">
      <c r="A147" s="379"/>
      <c r="B147" s="223" t="s">
        <v>432</v>
      </c>
      <c r="C147" s="224" t="s">
        <v>1658</v>
      </c>
      <c r="D147" s="225">
        <f>+D148+D149+D150+D151+D152+D153</f>
        <v>122838</v>
      </c>
      <c r="E147" s="225">
        <f>+E148+E149+E150+E151+E152+E153</f>
        <v>122838</v>
      </c>
      <c r="F147" s="235" t="s">
        <v>2120</v>
      </c>
      <c r="G147" s="172"/>
      <c r="H147" s="173"/>
      <c r="I147" s="173"/>
      <c r="K147" s="168"/>
      <c r="M147" s="173"/>
    </row>
    <row r="148" spans="1:13" s="179" customFormat="1" ht="24.95" customHeight="1">
      <c r="A148" s="379"/>
      <c r="B148" s="174" t="s">
        <v>434</v>
      </c>
      <c r="C148" s="175" t="s">
        <v>1659</v>
      </c>
      <c r="D148" s="171">
        <f>+'Alimentazione CE Ricavi'!H211</f>
        <v>0</v>
      </c>
      <c r="E148" s="171">
        <f>+'Alimentazione CE Ricavi'!I211</f>
        <v>0</v>
      </c>
      <c r="F148" s="160"/>
      <c r="G148" s="161"/>
      <c r="H148" s="173"/>
      <c r="I148" s="173"/>
      <c r="K148" s="168"/>
      <c r="M148" s="173"/>
    </row>
    <row r="149" spans="1:13" s="179" customFormat="1" ht="24.95" customHeight="1">
      <c r="A149" s="379"/>
      <c r="B149" s="174" t="s">
        <v>436</v>
      </c>
      <c r="C149" s="175" t="s">
        <v>1660</v>
      </c>
      <c r="D149" s="171">
        <f>+'Alimentazione CE Ricavi'!H212</f>
        <v>122838</v>
      </c>
      <c r="E149" s="171">
        <f>+'Alimentazione CE Ricavi'!I212</f>
        <v>122838</v>
      </c>
      <c r="F149" s="160"/>
      <c r="G149" s="161"/>
      <c r="H149" s="173"/>
      <c r="I149" s="173"/>
      <c r="K149" s="168"/>
      <c r="M149" s="173"/>
    </row>
    <row r="150" spans="1:13" s="179" customFormat="1" ht="24.95" customHeight="1">
      <c r="A150" s="379"/>
      <c r="B150" s="174" t="s">
        <v>438</v>
      </c>
      <c r="C150" s="175" t="s">
        <v>1661</v>
      </c>
      <c r="D150" s="171">
        <f>+'Alimentazione CE Ricavi'!H213</f>
        <v>0</v>
      </c>
      <c r="E150" s="171">
        <f>+'Alimentazione CE Ricavi'!I213</f>
        <v>0</v>
      </c>
      <c r="F150" s="160"/>
      <c r="G150" s="161"/>
      <c r="H150" s="173"/>
      <c r="I150" s="173"/>
      <c r="K150" s="168"/>
      <c r="M150" s="173"/>
    </row>
    <row r="151" spans="1:13" s="179" customFormat="1" ht="24.95" customHeight="1">
      <c r="A151" s="379"/>
      <c r="B151" s="174" t="s">
        <v>440</v>
      </c>
      <c r="C151" s="175" t="s">
        <v>1662</v>
      </c>
      <c r="D151" s="171">
        <f>+'Alimentazione CE Ricavi'!H214</f>
        <v>0</v>
      </c>
      <c r="E151" s="171">
        <f>+'Alimentazione CE Ricavi'!I214</f>
        <v>0</v>
      </c>
      <c r="F151" s="160"/>
      <c r="G151" s="161"/>
      <c r="H151" s="173"/>
      <c r="I151" s="173"/>
      <c r="K151" s="168"/>
      <c r="M151" s="173"/>
    </row>
    <row r="152" spans="1:13" s="179" customFormat="1" ht="24.95" customHeight="1">
      <c r="A152" s="379"/>
      <c r="B152" s="174" t="s">
        <v>442</v>
      </c>
      <c r="C152" s="175" t="s">
        <v>1663</v>
      </c>
      <c r="D152" s="171">
        <f>+'Alimentazione CE Ricavi'!H215</f>
        <v>0</v>
      </c>
      <c r="E152" s="171">
        <f>+'Alimentazione CE Ricavi'!I215</f>
        <v>0</v>
      </c>
      <c r="F152" s="160"/>
      <c r="G152" s="161"/>
      <c r="H152" s="173"/>
      <c r="I152" s="173"/>
      <c r="K152" s="168"/>
      <c r="M152" s="173"/>
    </row>
    <row r="153" spans="1:13" s="179" customFormat="1" ht="24.95" customHeight="1">
      <c r="A153" s="379"/>
      <c r="B153" s="174" t="s">
        <v>444</v>
      </c>
      <c r="C153" s="175" t="s">
        <v>1664</v>
      </c>
      <c r="D153" s="171">
        <f>+'Alimentazione CE Ricavi'!H216</f>
        <v>0</v>
      </c>
      <c r="E153" s="171">
        <f>+'Alimentazione CE Ricavi'!I216</f>
        <v>0</v>
      </c>
      <c r="F153" s="160"/>
      <c r="G153" s="161"/>
      <c r="H153" s="173"/>
      <c r="I153" s="173"/>
      <c r="K153" s="168"/>
      <c r="M153" s="173"/>
    </row>
    <row r="154" spans="1:13" s="179" customFormat="1" ht="24.95" customHeight="1">
      <c r="A154" s="379"/>
      <c r="B154" s="223" t="s">
        <v>445</v>
      </c>
      <c r="C154" s="224" t="s">
        <v>1665</v>
      </c>
      <c r="D154" s="225">
        <f>+'Alimentazione CE Ricavi'!H217</f>
        <v>0</v>
      </c>
      <c r="E154" s="225">
        <f>+'Alimentazione CE Ricavi'!I217</f>
        <v>0</v>
      </c>
      <c r="F154" s="160"/>
      <c r="G154" s="161"/>
      <c r="H154" s="173"/>
      <c r="I154" s="173"/>
      <c r="K154" s="168"/>
      <c r="M154" s="173"/>
    </row>
    <row r="155" spans="1:13" s="179" customFormat="1" ht="24.95" customHeight="1">
      <c r="A155" s="379"/>
      <c r="B155" s="223" t="s">
        <v>446</v>
      </c>
      <c r="C155" s="224" t="s">
        <v>1666</v>
      </c>
      <c r="D155" s="225">
        <f>+D156+D157+D158</f>
        <v>0</v>
      </c>
      <c r="E155" s="225">
        <f>+E156+E157+E158</f>
        <v>0</v>
      </c>
      <c r="F155" s="235" t="s">
        <v>2120</v>
      </c>
      <c r="G155" s="172"/>
      <c r="H155" s="173"/>
      <c r="I155" s="173"/>
      <c r="K155" s="168"/>
      <c r="M155" s="173"/>
    </row>
    <row r="156" spans="1:13" s="179" customFormat="1" ht="24.95" customHeight="1">
      <c r="A156" s="379"/>
      <c r="B156" s="174" t="s">
        <v>448</v>
      </c>
      <c r="C156" s="175" t="s">
        <v>1667</v>
      </c>
      <c r="D156" s="171">
        <f>+'Alimentazione CE Ricavi'!H220+'Alimentazione CE Ricavi'!H221+'Alimentazione CE Ricavi'!H222</f>
        <v>0</v>
      </c>
      <c r="E156" s="171">
        <f>+'Alimentazione CE Ricavi'!I220+'Alimentazione CE Ricavi'!I221+'Alimentazione CE Ricavi'!I222</f>
        <v>0</v>
      </c>
      <c r="F156" s="160"/>
      <c r="G156" s="161"/>
      <c r="H156" s="173"/>
      <c r="I156" s="173"/>
      <c r="K156" s="168"/>
      <c r="M156" s="173"/>
    </row>
    <row r="157" spans="1:13" s="179" customFormat="1" ht="24.95" customHeight="1">
      <c r="A157" s="379"/>
      <c r="B157" s="174" t="s">
        <v>453</v>
      </c>
      <c r="C157" s="175" t="s">
        <v>1668</v>
      </c>
      <c r="D157" s="171">
        <f>+'Alimentazione CE Ricavi'!H224+'Alimentazione CE Ricavi'!H225+'Alimentazione CE Ricavi'!H226</f>
        <v>0</v>
      </c>
      <c r="E157" s="171">
        <f>+'Alimentazione CE Ricavi'!I224+'Alimentazione CE Ricavi'!I225+'Alimentazione CE Ricavi'!I226</f>
        <v>0</v>
      </c>
      <c r="F157" s="160"/>
      <c r="G157" s="161"/>
      <c r="H157" s="173"/>
      <c r="I157" s="173"/>
      <c r="K157" s="168"/>
      <c r="M157" s="173"/>
    </row>
    <row r="158" spans="1:13" s="179" customFormat="1" ht="24.95" customHeight="1">
      <c r="A158" s="379"/>
      <c r="B158" s="174" t="s">
        <v>458</v>
      </c>
      <c r="C158" s="175" t="s">
        <v>1669</v>
      </c>
      <c r="D158" s="171">
        <f>+'Alimentazione CE Ricavi'!H228+'Alimentazione CE Ricavi'!H229+'Alimentazione CE Ricavi'!H230</f>
        <v>0</v>
      </c>
      <c r="E158" s="171">
        <f>+'Alimentazione CE Ricavi'!I228+'Alimentazione CE Ricavi'!I229+'Alimentazione CE Ricavi'!I230</f>
        <v>0</v>
      </c>
      <c r="F158" s="160"/>
      <c r="G158" s="161"/>
      <c r="H158" s="173"/>
      <c r="I158" s="173"/>
      <c r="K158" s="168"/>
      <c r="M158" s="173"/>
    </row>
    <row r="159" spans="1:13" s="179" customFormat="1" ht="24.95" customHeight="1">
      <c r="A159" s="379"/>
      <c r="B159" s="226" t="s">
        <v>1670</v>
      </c>
      <c r="C159" s="227" t="s">
        <v>1671</v>
      </c>
      <c r="D159" s="228">
        <f>+D155+D154+D147+D143+D122+D67+D61+D58+D27</f>
        <v>392280344</v>
      </c>
      <c r="E159" s="228">
        <f>+E155+E154+E147+E143+E122+E67+E61+E58+E27</f>
        <v>391957867</v>
      </c>
      <c r="F159" s="235" t="s">
        <v>2120</v>
      </c>
      <c r="G159" s="172"/>
      <c r="H159" s="173"/>
      <c r="I159" s="173"/>
      <c r="K159" s="168"/>
      <c r="M159" s="173"/>
    </row>
    <row r="160" spans="1:13" s="179" customFormat="1" ht="24.95" customHeight="1">
      <c r="A160" s="379"/>
      <c r="B160" s="240"/>
      <c r="C160" s="244" t="s">
        <v>1672</v>
      </c>
      <c r="D160" s="242"/>
      <c r="E160" s="242"/>
      <c r="F160" s="160"/>
      <c r="G160" s="161"/>
      <c r="H160" s="173"/>
      <c r="I160" s="173"/>
      <c r="K160" s="168"/>
      <c r="M160" s="173"/>
    </row>
    <row r="161" spans="1:13" s="179" customFormat="1" ht="24.95" customHeight="1">
      <c r="A161" s="379"/>
      <c r="B161" s="223" t="s">
        <v>539</v>
      </c>
      <c r="C161" s="224" t="s">
        <v>1673</v>
      </c>
      <c r="D161" s="225">
        <f>+D162+D193</f>
        <v>345615955</v>
      </c>
      <c r="E161" s="225">
        <f>+E162+E193</f>
        <v>345452178</v>
      </c>
      <c r="F161" s="235" t="s">
        <v>2120</v>
      </c>
      <c r="G161" s="172"/>
      <c r="H161" s="173"/>
      <c r="I161" s="173"/>
      <c r="K161" s="168"/>
      <c r="M161" s="173"/>
    </row>
    <row r="162" spans="1:13" s="179" customFormat="1" ht="24.95" customHeight="1">
      <c r="A162" s="379"/>
      <c r="B162" s="218" t="s">
        <v>541</v>
      </c>
      <c r="C162" s="219" t="s">
        <v>1674</v>
      </c>
      <c r="D162" s="217">
        <f>+D163+D171+D175+D179+D180+D181+D182+D183+D184</f>
        <v>339744726</v>
      </c>
      <c r="E162" s="217">
        <f>+E163+E171+E175+E179+E180+E181+E182+E183+E184</f>
        <v>339580949</v>
      </c>
      <c r="F162" s="235" t="s">
        <v>2120</v>
      </c>
      <c r="G162" s="172"/>
      <c r="H162" s="173"/>
      <c r="I162" s="173"/>
      <c r="K162" s="168"/>
      <c r="M162" s="173"/>
    </row>
    <row r="163" spans="1:13" s="179" customFormat="1" ht="24.95" customHeight="1">
      <c r="A163" s="379"/>
      <c r="B163" s="229" t="s">
        <v>543</v>
      </c>
      <c r="C163" s="230" t="s">
        <v>1675</v>
      </c>
      <c r="D163" s="231">
        <f>SUM(D164:D167)</f>
        <v>238464490</v>
      </c>
      <c r="E163" s="231">
        <f>SUM(E164:E167)</f>
        <v>237923515</v>
      </c>
      <c r="F163" s="235" t="s">
        <v>2120</v>
      </c>
      <c r="G163" s="172"/>
      <c r="H163" s="173"/>
      <c r="I163" s="173"/>
      <c r="K163" s="168"/>
      <c r="M163" s="173"/>
    </row>
    <row r="164" spans="1:13" s="161" customFormat="1" ht="26.25" customHeight="1">
      <c r="A164" s="381"/>
      <c r="B164" s="180" t="s">
        <v>545</v>
      </c>
      <c r="C164" s="181" t="s">
        <v>1676</v>
      </c>
      <c r="D164" s="171">
        <f>+'Alimentazione CE Costi'!H6</f>
        <v>236263722</v>
      </c>
      <c r="E164" s="171">
        <f>+'Alimentazione CE Costi'!I6</f>
        <v>235722740</v>
      </c>
      <c r="F164" s="160"/>
      <c r="H164" s="173"/>
      <c r="I164" s="173"/>
      <c r="K164" s="168"/>
      <c r="M164" s="173"/>
    </row>
    <row r="165" spans="1:13" s="161" customFormat="1" ht="24.95" customHeight="1">
      <c r="A165" s="381"/>
      <c r="B165" s="180" t="s">
        <v>548</v>
      </c>
      <c r="C165" s="181" t="s">
        <v>1677</v>
      </c>
      <c r="D165" s="171">
        <f>+'Alimentazione CE Costi'!H7</f>
        <v>2200768</v>
      </c>
      <c r="E165" s="171">
        <f>+'Alimentazione CE Costi'!I7</f>
        <v>2200775</v>
      </c>
      <c r="F165" s="160"/>
      <c r="H165" s="173"/>
      <c r="I165" s="173"/>
      <c r="K165" s="168"/>
      <c r="M165" s="173"/>
    </row>
    <row r="166" spans="1:13" s="161" customFormat="1" ht="24.95" customHeight="1">
      <c r="A166" s="381"/>
      <c r="B166" s="180" t="s">
        <v>550</v>
      </c>
      <c r="C166" s="181" t="s">
        <v>1678</v>
      </c>
      <c r="D166" s="171">
        <f>+'Alimentazione CE Costi'!H8</f>
        <v>0</v>
      </c>
      <c r="E166" s="171">
        <f>+'Alimentazione CE Costi'!I8</f>
        <v>0</v>
      </c>
      <c r="F166" s="160"/>
      <c r="H166" s="173"/>
      <c r="I166" s="173"/>
      <c r="K166" s="168"/>
      <c r="M166" s="173"/>
    </row>
    <row r="167" spans="1:13" s="161" customFormat="1" ht="24.95" customHeight="1">
      <c r="A167" s="379"/>
      <c r="B167" s="232" t="s">
        <v>552</v>
      </c>
      <c r="C167" s="233" t="s">
        <v>1679</v>
      </c>
      <c r="D167" s="234">
        <f>SUM(D168:D170)</f>
        <v>0</v>
      </c>
      <c r="E167" s="234">
        <f>SUM(E168:E170)</f>
        <v>0</v>
      </c>
      <c r="F167" s="235" t="s">
        <v>2120</v>
      </c>
      <c r="G167" s="172"/>
      <c r="H167" s="173"/>
      <c r="I167" s="173"/>
      <c r="K167" s="168"/>
      <c r="M167" s="173"/>
    </row>
    <row r="168" spans="1:13" s="160" customFormat="1" ht="27" customHeight="1">
      <c r="A168" s="381" t="s">
        <v>1547</v>
      </c>
      <c r="B168" s="180" t="s">
        <v>554</v>
      </c>
      <c r="C168" s="181" t="s">
        <v>1680</v>
      </c>
      <c r="D168" s="171">
        <f>+'Alimentazione CE Costi'!H10</f>
        <v>0</v>
      </c>
      <c r="E168" s="171">
        <f>+'Alimentazione CE Costi'!I10</f>
        <v>0</v>
      </c>
      <c r="H168" s="173"/>
      <c r="I168" s="173"/>
      <c r="K168" s="168"/>
      <c r="M168" s="173"/>
    </row>
    <row r="169" spans="1:13" s="160" customFormat="1" ht="26.25" customHeight="1">
      <c r="A169" s="381" t="s">
        <v>1592</v>
      </c>
      <c r="B169" s="180" t="s">
        <v>556</v>
      </c>
      <c r="C169" s="181" t="s">
        <v>1681</v>
      </c>
      <c r="D169" s="171">
        <f>+'Alimentazione CE Costi'!H11</f>
        <v>0</v>
      </c>
      <c r="E169" s="171">
        <f>+'Alimentazione CE Costi'!I11</f>
        <v>0</v>
      </c>
      <c r="H169" s="173"/>
      <c r="I169" s="173"/>
      <c r="K169" s="168"/>
      <c r="M169" s="173"/>
    </row>
    <row r="170" spans="1:13" s="160" customFormat="1" ht="24.95" customHeight="1">
      <c r="A170" s="381"/>
      <c r="B170" s="180" t="s">
        <v>558</v>
      </c>
      <c r="C170" s="181" t="s">
        <v>1682</v>
      </c>
      <c r="D170" s="171">
        <f>+'Alimentazione CE Costi'!H12</f>
        <v>0</v>
      </c>
      <c r="E170" s="171">
        <f>+'Alimentazione CE Costi'!I12</f>
        <v>0</v>
      </c>
      <c r="H170" s="173"/>
      <c r="I170" s="173"/>
      <c r="K170" s="168"/>
      <c r="M170" s="173"/>
    </row>
    <row r="171" spans="1:13" s="179" customFormat="1" ht="24.95" customHeight="1">
      <c r="A171" s="379"/>
      <c r="B171" s="229" t="s">
        <v>560</v>
      </c>
      <c r="C171" s="230" t="s">
        <v>1683</v>
      </c>
      <c r="D171" s="231">
        <f>SUM(D172:D174)</f>
        <v>0</v>
      </c>
      <c r="E171" s="231">
        <f>SUM(E172:E174)</f>
        <v>0</v>
      </c>
      <c r="F171" s="235" t="s">
        <v>2120</v>
      </c>
      <c r="G171" s="172"/>
      <c r="H171" s="173"/>
      <c r="I171" s="173"/>
      <c r="K171" s="168"/>
      <c r="M171" s="173"/>
    </row>
    <row r="172" spans="1:13" s="179" customFormat="1" ht="24.95" customHeight="1">
      <c r="A172" s="379" t="s">
        <v>1547</v>
      </c>
      <c r="B172" s="180" t="s">
        <v>562</v>
      </c>
      <c r="C172" s="181" t="s">
        <v>1684</v>
      </c>
      <c r="D172" s="171">
        <f>+'Alimentazione CE Costi'!H14</f>
        <v>0</v>
      </c>
      <c r="E172" s="171">
        <f>+'Alimentazione CE Costi'!I14</f>
        <v>0</v>
      </c>
      <c r="F172" s="160"/>
      <c r="G172" s="161"/>
      <c r="H172" s="173"/>
      <c r="I172" s="173"/>
      <c r="K172" s="168"/>
      <c r="M172" s="173"/>
    </row>
    <row r="173" spans="1:13" s="179" customFormat="1" ht="35.25" customHeight="1">
      <c r="A173" s="379" t="s">
        <v>1592</v>
      </c>
      <c r="B173" s="180" t="s">
        <v>564</v>
      </c>
      <c r="C173" s="181" t="s">
        <v>1685</v>
      </c>
      <c r="D173" s="171">
        <f>+'Alimentazione CE Costi'!H15</f>
        <v>0</v>
      </c>
      <c r="E173" s="171">
        <f>+'Alimentazione CE Costi'!I15</f>
        <v>0</v>
      </c>
      <c r="F173" s="160"/>
      <c r="G173" s="161"/>
      <c r="H173" s="173"/>
      <c r="I173" s="173"/>
      <c r="K173" s="168"/>
      <c r="M173" s="173"/>
    </row>
    <row r="174" spans="1:13" s="179" customFormat="1" ht="24.95" customHeight="1">
      <c r="A174" s="379"/>
      <c r="B174" s="180" t="s">
        <v>566</v>
      </c>
      <c r="C174" s="181" t="s">
        <v>1686</v>
      </c>
      <c r="D174" s="171">
        <f>+'Alimentazione CE Costi'!H16</f>
        <v>0</v>
      </c>
      <c r="E174" s="171">
        <f>+'Alimentazione CE Costi'!I16</f>
        <v>0</v>
      </c>
      <c r="F174" s="160"/>
      <c r="G174" s="161"/>
      <c r="H174" s="173"/>
      <c r="I174" s="173"/>
      <c r="K174" s="168"/>
      <c r="M174" s="173"/>
    </row>
    <row r="175" spans="1:13" s="179" customFormat="1" ht="24.95" customHeight="1">
      <c r="A175" s="379"/>
      <c r="B175" s="229" t="s">
        <v>568</v>
      </c>
      <c r="C175" s="230" t="s">
        <v>1687</v>
      </c>
      <c r="D175" s="231">
        <f>SUM(D176:D178)</f>
        <v>82629781</v>
      </c>
      <c r="E175" s="231">
        <f>SUM(E176:E178)</f>
        <v>83006979</v>
      </c>
      <c r="F175" s="235" t="s">
        <v>2120</v>
      </c>
      <c r="G175" s="173"/>
      <c r="H175" s="173"/>
      <c r="I175" s="173"/>
      <c r="K175" s="168"/>
      <c r="M175" s="173"/>
    </row>
    <row r="176" spans="1:13" s="179" customFormat="1" ht="24.95" customHeight="1">
      <c r="A176" s="379"/>
      <c r="B176" s="180" t="s">
        <v>570</v>
      </c>
      <c r="C176" s="181" t="s">
        <v>1688</v>
      </c>
      <c r="D176" s="171">
        <f>+'Alimentazione CE Costi'!H18</f>
        <v>67810776</v>
      </c>
      <c r="E176" s="171">
        <f>+'Alimentazione CE Costi'!I18</f>
        <v>68184697</v>
      </c>
      <c r="F176" s="160"/>
      <c r="G176" s="161"/>
      <c r="H176" s="173"/>
      <c r="I176" s="173"/>
      <c r="K176" s="168"/>
      <c r="M176" s="173"/>
    </row>
    <row r="177" spans="1:13" s="179" customFormat="1" ht="24.95" customHeight="1">
      <c r="A177" s="379"/>
      <c r="B177" s="180" t="s">
        <v>572</v>
      </c>
      <c r="C177" s="181" t="s">
        <v>1689</v>
      </c>
      <c r="D177" s="171">
        <f>+'Alimentazione CE Costi'!H19</f>
        <v>1181535</v>
      </c>
      <c r="E177" s="171">
        <f>+'Alimentazione CE Costi'!I19</f>
        <v>1181757</v>
      </c>
      <c r="F177" s="160"/>
      <c r="G177" s="161"/>
      <c r="H177" s="173"/>
      <c r="I177" s="173"/>
      <c r="K177" s="168"/>
      <c r="M177" s="173"/>
    </row>
    <row r="178" spans="1:13" s="179" customFormat="1" ht="24.95" customHeight="1">
      <c r="A178" s="379"/>
      <c r="B178" s="180" t="s">
        <v>574</v>
      </c>
      <c r="C178" s="181" t="s">
        <v>1690</v>
      </c>
      <c r="D178" s="171">
        <f>+'Alimentazione CE Costi'!H20</f>
        <v>13637470</v>
      </c>
      <c r="E178" s="171">
        <f>+'Alimentazione CE Costi'!I20</f>
        <v>13640525</v>
      </c>
      <c r="F178" s="160"/>
      <c r="G178" s="161"/>
      <c r="H178" s="173"/>
      <c r="I178" s="173"/>
      <c r="K178" s="168"/>
      <c r="M178" s="173"/>
    </row>
    <row r="179" spans="1:13" s="179" customFormat="1" ht="24.95" customHeight="1">
      <c r="A179" s="379"/>
      <c r="B179" s="177" t="s">
        <v>576</v>
      </c>
      <c r="C179" s="178" t="s">
        <v>1691</v>
      </c>
      <c r="D179" s="187">
        <f>+'Alimentazione CE Costi'!H21</f>
        <v>2282925</v>
      </c>
      <c r="E179" s="187">
        <f>+'Alimentazione CE Costi'!I21</f>
        <v>2282925</v>
      </c>
      <c r="F179" s="186"/>
      <c r="H179" s="173"/>
      <c r="I179" s="173"/>
      <c r="K179" s="168"/>
      <c r="M179" s="173"/>
    </row>
    <row r="180" spans="1:13" s="179" customFormat="1" ht="24.95" customHeight="1">
      <c r="A180" s="379"/>
      <c r="B180" s="177" t="s">
        <v>578</v>
      </c>
      <c r="C180" s="178" t="s">
        <v>1692</v>
      </c>
      <c r="D180" s="187">
        <f>+'Alimentazione CE Costi'!H22</f>
        <v>12801619</v>
      </c>
      <c r="E180" s="187">
        <f>+'Alimentazione CE Costi'!I22</f>
        <v>12801619</v>
      </c>
      <c r="F180" s="186"/>
      <c r="H180" s="173"/>
      <c r="I180" s="173"/>
      <c r="K180" s="168"/>
      <c r="M180" s="173"/>
    </row>
    <row r="181" spans="1:13" s="179" customFormat="1" ht="24.95" customHeight="1">
      <c r="A181" s="379"/>
      <c r="B181" s="177" t="s">
        <v>580</v>
      </c>
      <c r="C181" s="178" t="s">
        <v>1693</v>
      </c>
      <c r="D181" s="187">
        <f>+'Alimentazione CE Costi'!H23</f>
        <v>0</v>
      </c>
      <c r="E181" s="187">
        <f>+'Alimentazione CE Costi'!I23</f>
        <v>0</v>
      </c>
      <c r="F181" s="186"/>
      <c r="H181" s="173"/>
      <c r="I181" s="173"/>
      <c r="K181" s="168"/>
      <c r="M181" s="173"/>
    </row>
    <row r="182" spans="1:13" s="179" customFormat="1" ht="24.95" customHeight="1">
      <c r="A182" s="379"/>
      <c r="B182" s="177" t="s">
        <v>582</v>
      </c>
      <c r="C182" s="178" t="s">
        <v>1694</v>
      </c>
      <c r="D182" s="187">
        <f>+'Alimentazione CE Costi'!H24</f>
        <v>45024</v>
      </c>
      <c r="E182" s="187">
        <f>+'Alimentazione CE Costi'!I24</f>
        <v>45024</v>
      </c>
      <c r="F182" s="186"/>
      <c r="H182" s="173"/>
      <c r="I182" s="173"/>
      <c r="K182" s="168"/>
      <c r="M182" s="173"/>
    </row>
    <row r="183" spans="1:13" s="179" customFormat="1" ht="24.95" customHeight="1">
      <c r="A183" s="379"/>
      <c r="B183" s="177" t="s">
        <v>584</v>
      </c>
      <c r="C183" s="178" t="s">
        <v>1695</v>
      </c>
      <c r="D183" s="187">
        <f>+'Alimentazione CE Costi'!H25</f>
        <v>3520887</v>
      </c>
      <c r="E183" s="187">
        <f>+'Alimentazione CE Costi'!I25</f>
        <v>3520887</v>
      </c>
      <c r="F183" s="186"/>
      <c r="H183" s="173"/>
      <c r="I183" s="173"/>
      <c r="K183" s="168"/>
      <c r="M183" s="173"/>
    </row>
    <row r="184" spans="1:13" s="179" customFormat="1" ht="24.95" customHeight="1">
      <c r="A184" s="379" t="s">
        <v>1547</v>
      </c>
      <c r="B184" s="229" t="s">
        <v>586</v>
      </c>
      <c r="C184" s="230" t="s">
        <v>1696</v>
      </c>
      <c r="D184" s="231">
        <f>SUM(D185:D192)</f>
        <v>0</v>
      </c>
      <c r="E184" s="231">
        <f>SUM(E185:E192)</f>
        <v>0</v>
      </c>
      <c r="F184" s="235" t="s">
        <v>2120</v>
      </c>
      <c r="K184" s="168"/>
      <c r="M184" s="173"/>
    </row>
    <row r="185" spans="1:13" s="186" customFormat="1" ht="24.95" customHeight="1">
      <c r="A185" s="379" t="s">
        <v>1547</v>
      </c>
      <c r="B185" s="177" t="s">
        <v>587</v>
      </c>
      <c r="C185" s="178" t="s">
        <v>1697</v>
      </c>
      <c r="D185" s="187">
        <f>+'Alimentazione CE Costi'!H28+'Alimentazione CE Costi'!H29+'Alimentazione CE Costi'!H30</f>
        <v>0</v>
      </c>
      <c r="E185" s="187">
        <f>+'Alimentazione CE Costi'!I28+'Alimentazione CE Costi'!I29+'Alimentazione CE Costi'!I30</f>
        <v>0</v>
      </c>
      <c r="K185" s="168"/>
      <c r="M185" s="173"/>
    </row>
    <row r="186" spans="1:13" s="186" customFormat="1" ht="24.95" customHeight="1">
      <c r="A186" s="385"/>
      <c r="B186" s="188"/>
      <c r="C186" s="189"/>
      <c r="D186" s="190"/>
      <c r="E186" s="190"/>
      <c r="K186" s="168"/>
      <c r="M186" s="173"/>
    </row>
    <row r="187" spans="1:13" s="186" customFormat="1" ht="24.95" customHeight="1">
      <c r="A187" s="379" t="s">
        <v>1547</v>
      </c>
      <c r="B187" s="177" t="s">
        <v>588</v>
      </c>
      <c r="C187" s="178" t="s">
        <v>1698</v>
      </c>
      <c r="D187" s="187">
        <f>+'Alimentazione CE Costi'!H32+'Alimentazione CE Costi'!H33+'Alimentazione CE Costi'!H34</f>
        <v>0</v>
      </c>
      <c r="E187" s="187">
        <f>+'Alimentazione CE Costi'!I32+'Alimentazione CE Costi'!I33+'Alimentazione CE Costi'!I34</f>
        <v>0</v>
      </c>
      <c r="K187" s="168"/>
      <c r="M187" s="173"/>
    </row>
    <row r="188" spans="1:13" s="186" customFormat="1" ht="24.95" customHeight="1">
      <c r="A188" s="379" t="s">
        <v>1547</v>
      </c>
      <c r="B188" s="177" t="s">
        <v>589</v>
      </c>
      <c r="C188" s="178" t="s">
        <v>1699</v>
      </c>
      <c r="D188" s="187">
        <f>+'Alimentazione CE Costi'!H35</f>
        <v>0</v>
      </c>
      <c r="E188" s="187">
        <f>+'Alimentazione CE Costi'!I35</f>
        <v>0</v>
      </c>
      <c r="K188" s="168"/>
      <c r="M188" s="173"/>
    </row>
    <row r="189" spans="1:13" s="186" customFormat="1" ht="24.95" customHeight="1">
      <c r="A189" s="379" t="s">
        <v>1547</v>
      </c>
      <c r="B189" s="177" t="s">
        <v>590</v>
      </c>
      <c r="C189" s="178" t="s">
        <v>1700</v>
      </c>
      <c r="D189" s="187">
        <f>+'Alimentazione CE Costi'!H36</f>
        <v>0</v>
      </c>
      <c r="E189" s="187">
        <f>+'Alimentazione CE Costi'!I36</f>
        <v>0</v>
      </c>
      <c r="K189" s="168"/>
      <c r="M189" s="173"/>
    </row>
    <row r="190" spans="1:13" s="186" customFormat="1" ht="24.95" customHeight="1">
      <c r="A190" s="379" t="s">
        <v>1547</v>
      </c>
      <c r="B190" s="177" t="s">
        <v>591</v>
      </c>
      <c r="C190" s="178" t="s">
        <v>1701</v>
      </c>
      <c r="D190" s="187">
        <f>+'Alimentazione CE Costi'!H37</f>
        <v>0</v>
      </c>
      <c r="E190" s="187">
        <f>+'Alimentazione CE Costi'!I37</f>
        <v>0</v>
      </c>
      <c r="K190" s="168"/>
      <c r="M190" s="173"/>
    </row>
    <row r="191" spans="1:13" s="186" customFormat="1" ht="24.95" customHeight="1">
      <c r="A191" s="379" t="s">
        <v>1547</v>
      </c>
      <c r="B191" s="177" t="s">
        <v>592</v>
      </c>
      <c r="C191" s="178" t="s">
        <v>1702</v>
      </c>
      <c r="D191" s="187">
        <f>+'Alimentazione CE Costi'!H38</f>
        <v>0</v>
      </c>
      <c r="E191" s="187">
        <f>+'Alimentazione CE Costi'!I38</f>
        <v>0</v>
      </c>
      <c r="K191" s="168"/>
      <c r="M191" s="173"/>
    </row>
    <row r="192" spans="1:13" s="186" customFormat="1" ht="24.95" customHeight="1">
      <c r="A192" s="379" t="s">
        <v>1547</v>
      </c>
      <c r="B192" s="177" t="s">
        <v>594</v>
      </c>
      <c r="C192" s="178" t="s">
        <v>1703</v>
      </c>
      <c r="D192" s="187">
        <f>+'Alimentazione CE Costi'!H39</f>
        <v>0</v>
      </c>
      <c r="E192" s="187">
        <f>+'Alimentazione CE Costi'!I39</f>
        <v>0</v>
      </c>
      <c r="K192" s="168"/>
      <c r="M192" s="173"/>
    </row>
    <row r="193" spans="1:13" s="179" customFormat="1" ht="24.95" customHeight="1">
      <c r="A193" s="379"/>
      <c r="B193" s="218" t="s">
        <v>596</v>
      </c>
      <c r="C193" s="219" t="s">
        <v>1704</v>
      </c>
      <c r="D193" s="217">
        <f>SUM(D194:D200)</f>
        <v>5871229</v>
      </c>
      <c r="E193" s="217">
        <f>SUM(E194:E200)</f>
        <v>5871229</v>
      </c>
      <c r="F193" s="235" t="s">
        <v>2120</v>
      </c>
      <c r="G193" s="172"/>
      <c r="H193" s="173"/>
      <c r="I193" s="173"/>
      <c r="K193" s="168"/>
      <c r="M193" s="173"/>
    </row>
    <row r="194" spans="1:13" s="179" customFormat="1" ht="24.95" customHeight="1">
      <c r="A194" s="379"/>
      <c r="B194" s="177" t="s">
        <v>598</v>
      </c>
      <c r="C194" s="178" t="s">
        <v>1705</v>
      </c>
      <c r="D194" s="171">
        <f>+'Alimentazione CE Costi'!H41</f>
        <v>39802</v>
      </c>
      <c r="E194" s="171">
        <f>+'Alimentazione CE Costi'!I41</f>
        <v>39802</v>
      </c>
      <c r="F194" s="160"/>
      <c r="G194" s="161"/>
      <c r="H194" s="173"/>
      <c r="I194" s="173"/>
      <c r="K194" s="168"/>
      <c r="M194" s="173"/>
    </row>
    <row r="195" spans="1:13" s="179" customFormat="1" ht="24.95" customHeight="1">
      <c r="A195" s="379"/>
      <c r="B195" s="177" t="s">
        <v>600</v>
      </c>
      <c r="C195" s="178" t="s">
        <v>1706</v>
      </c>
      <c r="D195" s="171">
        <f>+'Alimentazione CE Costi'!H42</f>
        <v>3367750</v>
      </c>
      <c r="E195" s="171">
        <f>+'Alimentazione CE Costi'!I42</f>
        <v>3367750</v>
      </c>
      <c r="F195" s="160"/>
      <c r="G195" s="161"/>
      <c r="H195" s="173"/>
      <c r="I195" s="173"/>
      <c r="K195" s="168"/>
      <c r="M195" s="173"/>
    </row>
    <row r="196" spans="1:13" s="179" customFormat="1" ht="24.95" customHeight="1">
      <c r="A196" s="379"/>
      <c r="B196" s="177" t="s">
        <v>602</v>
      </c>
      <c r="C196" s="178" t="s">
        <v>1707</v>
      </c>
      <c r="D196" s="171">
        <f>+'Alimentazione CE Costi'!H43</f>
        <v>2000</v>
      </c>
      <c r="E196" s="171">
        <f>+'Alimentazione CE Costi'!I43</f>
        <v>2000</v>
      </c>
      <c r="F196" s="160"/>
      <c r="G196" s="161"/>
      <c r="H196" s="173"/>
      <c r="I196" s="173"/>
      <c r="K196" s="168"/>
      <c r="M196" s="173"/>
    </row>
    <row r="197" spans="1:13" s="179" customFormat="1" ht="24.95" customHeight="1">
      <c r="A197" s="379"/>
      <c r="B197" s="177" t="s">
        <v>604</v>
      </c>
      <c r="C197" s="178" t="s">
        <v>1708</v>
      </c>
      <c r="D197" s="171">
        <f>+ROUND(SUM('Alimentazione CE Costi'!H45:H47),2)</f>
        <v>2367197</v>
      </c>
      <c r="E197" s="171">
        <f>+ROUND(SUM('Alimentazione CE Costi'!I45:I47),2)</f>
        <v>2367197</v>
      </c>
      <c r="F197" s="160"/>
      <c r="G197" s="161"/>
      <c r="H197" s="173"/>
      <c r="I197" s="173"/>
      <c r="K197" s="168"/>
      <c r="M197" s="173"/>
    </row>
    <row r="198" spans="1:13" s="179" customFormat="1" ht="24.95" customHeight="1">
      <c r="A198" s="379"/>
      <c r="B198" s="177" t="s">
        <v>609</v>
      </c>
      <c r="C198" s="178" t="s">
        <v>1709</v>
      </c>
      <c r="D198" s="171">
        <f>+ROUND(SUM('Alimentazione CE Costi'!H49:H50),2)</f>
        <v>49904</v>
      </c>
      <c r="E198" s="171">
        <f>+ROUND(SUM('Alimentazione CE Costi'!I49:I50),2)</f>
        <v>49904</v>
      </c>
      <c r="F198" s="160"/>
      <c r="G198" s="161"/>
      <c r="H198" s="173"/>
      <c r="I198" s="173"/>
      <c r="K198" s="168"/>
      <c r="M198" s="173"/>
    </row>
    <row r="199" spans="1:13" s="179" customFormat="1" ht="24.95" customHeight="1">
      <c r="A199" s="379"/>
      <c r="B199" s="177" t="s">
        <v>613</v>
      </c>
      <c r="C199" s="178" t="s">
        <v>1710</v>
      </c>
      <c r="D199" s="171">
        <f>+ROUND('Alimentazione CE Costi'!H51,2)</f>
        <v>44576</v>
      </c>
      <c r="E199" s="171">
        <f>+ROUND('Alimentazione CE Costi'!I51,2)</f>
        <v>44576</v>
      </c>
      <c r="F199" s="160"/>
      <c r="G199" s="161"/>
      <c r="H199" s="173"/>
      <c r="I199" s="173"/>
      <c r="K199" s="168"/>
      <c r="M199" s="173"/>
    </row>
    <row r="200" spans="1:13" s="179" customFormat="1" ht="24.95" customHeight="1">
      <c r="A200" s="379" t="s">
        <v>1547</v>
      </c>
      <c r="B200" s="177" t="s">
        <v>615</v>
      </c>
      <c r="C200" s="178" t="s">
        <v>1711</v>
      </c>
      <c r="D200" s="171">
        <f>+ROUND(SUM('Alimentazione CE Costi'!H53:H58),2)</f>
        <v>0</v>
      </c>
      <c r="E200" s="171">
        <f>+ROUND(SUM('Alimentazione CE Costi'!I53:I58),2)</f>
        <v>0</v>
      </c>
      <c r="F200" s="160"/>
      <c r="G200" s="161"/>
      <c r="H200" s="173"/>
      <c r="I200" s="173"/>
      <c r="K200" s="168"/>
      <c r="M200" s="173"/>
    </row>
    <row r="201" spans="1:13" s="179" customFormat="1" ht="24.95" customHeight="1">
      <c r="A201" s="379"/>
      <c r="B201" s="223" t="s">
        <v>618</v>
      </c>
      <c r="C201" s="224" t="s">
        <v>1712</v>
      </c>
      <c r="D201" s="225">
        <f>+D202+D332</f>
        <v>23330427</v>
      </c>
      <c r="E201" s="225">
        <f>+E202+E332</f>
        <v>22868279</v>
      </c>
      <c r="F201" s="235" t="s">
        <v>2120</v>
      </c>
      <c r="G201" s="172"/>
      <c r="H201" s="173"/>
      <c r="I201" s="173"/>
      <c r="K201" s="168"/>
      <c r="M201" s="173"/>
    </row>
    <row r="202" spans="1:13" s="179" customFormat="1" ht="24.95" customHeight="1">
      <c r="A202" s="379"/>
      <c r="B202" s="218" t="s">
        <v>620</v>
      </c>
      <c r="C202" s="219" t="s">
        <v>1713</v>
      </c>
      <c r="D202" s="217">
        <f>+D203+D211+D215+D234+D240+D245+D250+D260+D266+D273+D279+D284+D293+D301+D309+D323+D331</f>
        <v>8191181</v>
      </c>
      <c r="E202" s="217">
        <f>+E203+E211+E215+E234+E240+E245+E250+E260+E266+E273+E279+E284+E293+E301+E309+E323+E331</f>
        <v>8313512</v>
      </c>
      <c r="F202" s="235" t="s">
        <v>2120</v>
      </c>
      <c r="G202" s="172"/>
      <c r="H202" s="173"/>
      <c r="I202" s="173"/>
      <c r="K202" s="168"/>
      <c r="M202" s="173"/>
    </row>
    <row r="203" spans="1:13" s="179" customFormat="1" ht="24.95" customHeight="1">
      <c r="A203" s="379"/>
      <c r="B203" s="245" t="s">
        <v>622</v>
      </c>
      <c r="C203" s="246" t="s">
        <v>1714</v>
      </c>
      <c r="D203" s="231">
        <f>+D204+D209+D210</f>
        <v>0</v>
      </c>
      <c r="E203" s="231">
        <f>+E204+E209+E210</f>
        <v>0</v>
      </c>
      <c r="F203" s="235" t="s">
        <v>2120</v>
      </c>
      <c r="G203" s="172"/>
      <c r="H203" s="173"/>
      <c r="I203" s="173"/>
      <c r="K203" s="168"/>
      <c r="M203" s="173"/>
    </row>
    <row r="204" spans="1:13" s="179" customFormat="1" ht="24.95" customHeight="1">
      <c r="A204" s="379"/>
      <c r="B204" s="236" t="s">
        <v>624</v>
      </c>
      <c r="C204" s="237" t="s">
        <v>1715</v>
      </c>
      <c r="D204" s="234">
        <f>SUM(D205:D208)</f>
        <v>0</v>
      </c>
      <c r="E204" s="234">
        <f>SUM(E205:E208)</f>
        <v>0</v>
      </c>
      <c r="F204" s="235" t="s">
        <v>2120</v>
      </c>
      <c r="G204" s="172"/>
      <c r="H204" s="173"/>
      <c r="I204" s="173"/>
      <c r="K204" s="168"/>
      <c r="M204" s="173"/>
    </row>
    <row r="205" spans="1:13" s="179" customFormat="1" ht="24.95" customHeight="1">
      <c r="A205" s="379"/>
      <c r="B205" s="177" t="s">
        <v>626</v>
      </c>
      <c r="C205" s="178" t="s">
        <v>1716</v>
      </c>
      <c r="D205" s="171">
        <f>+ROUND(SUM('Alimentazione CE Costi'!H64:H74),2)</f>
        <v>0</v>
      </c>
      <c r="E205" s="171">
        <f>+ROUND(SUM('Alimentazione CE Costi'!I64:I74),2)</f>
        <v>0</v>
      </c>
      <c r="F205" s="160"/>
      <c r="G205" s="161"/>
      <c r="H205" s="173"/>
      <c r="I205" s="173"/>
      <c r="K205" s="168"/>
      <c r="M205" s="173"/>
    </row>
    <row r="206" spans="1:13" s="179" customFormat="1" ht="24.95" customHeight="1">
      <c r="A206" s="379"/>
      <c r="B206" s="177" t="s">
        <v>639</v>
      </c>
      <c r="C206" s="178" t="s">
        <v>1717</v>
      </c>
      <c r="D206" s="171">
        <f>+ROUND(SUM('Alimentazione CE Costi'!H76:H86),2)</f>
        <v>0</v>
      </c>
      <c r="E206" s="171">
        <f>+ROUND(SUM('Alimentazione CE Costi'!I76:I86),2)</f>
        <v>0</v>
      </c>
      <c r="F206" s="160"/>
      <c r="G206" s="161"/>
      <c r="H206" s="173"/>
      <c r="I206" s="173"/>
      <c r="K206" s="168"/>
      <c r="M206" s="173"/>
    </row>
    <row r="207" spans="1:13" s="179" customFormat="1" ht="24.95" customHeight="1">
      <c r="A207" s="379"/>
      <c r="B207" s="177" t="s">
        <v>641</v>
      </c>
      <c r="C207" s="178" t="s">
        <v>1718</v>
      </c>
      <c r="D207" s="171">
        <f>+ROUND(SUM('Alimentazione CE Costi'!H88:H101),2)</f>
        <v>0</v>
      </c>
      <c r="E207" s="171">
        <f>+ROUND(SUM('Alimentazione CE Costi'!I88:I101),2)</f>
        <v>0</v>
      </c>
      <c r="F207" s="160"/>
      <c r="G207" s="161"/>
      <c r="H207" s="173"/>
      <c r="I207" s="173"/>
      <c r="K207" s="168"/>
      <c r="M207" s="173"/>
    </row>
    <row r="208" spans="1:13" s="179" customFormat="1" ht="24.95" customHeight="1">
      <c r="A208" s="379"/>
      <c r="B208" s="177" t="s">
        <v>657</v>
      </c>
      <c r="C208" s="178" t="s">
        <v>1719</v>
      </c>
      <c r="D208" s="171">
        <f>+ROUND(SUM('Alimentazione CE Costi'!H103:H110),2)</f>
        <v>0</v>
      </c>
      <c r="E208" s="171">
        <f>+ROUND(SUM('Alimentazione CE Costi'!I103:I110),2)</f>
        <v>0</v>
      </c>
      <c r="F208" s="160"/>
      <c r="G208" s="161"/>
      <c r="H208" s="173"/>
      <c r="I208" s="173"/>
      <c r="K208" s="168"/>
      <c r="M208" s="173"/>
    </row>
    <row r="209" spans="1:13" s="179" customFormat="1" ht="24.95" customHeight="1">
      <c r="A209" s="379" t="s">
        <v>1547</v>
      </c>
      <c r="B209" s="177" t="s">
        <v>661</v>
      </c>
      <c r="C209" s="178" t="s">
        <v>1720</v>
      </c>
      <c r="D209" s="171">
        <f>+'Alimentazione CE Costi'!H111</f>
        <v>0</v>
      </c>
      <c r="E209" s="171">
        <f>+'Alimentazione CE Costi'!I111</f>
        <v>0</v>
      </c>
      <c r="F209" s="160"/>
      <c r="G209" s="161"/>
      <c r="H209" s="173"/>
      <c r="I209" s="173"/>
      <c r="K209" s="168"/>
      <c r="M209" s="173"/>
    </row>
    <row r="210" spans="1:13" s="179" customFormat="1" ht="24.95" customHeight="1">
      <c r="A210" s="379" t="s">
        <v>1592</v>
      </c>
      <c r="B210" s="177" t="s">
        <v>663</v>
      </c>
      <c r="C210" s="178" t="s">
        <v>1721</v>
      </c>
      <c r="D210" s="171">
        <f>+'Alimentazione CE Costi'!H112</f>
        <v>0</v>
      </c>
      <c r="E210" s="171">
        <f>+'Alimentazione CE Costi'!I112</f>
        <v>0</v>
      </c>
      <c r="F210" s="160"/>
      <c r="G210" s="161"/>
      <c r="H210" s="173"/>
      <c r="I210" s="173"/>
      <c r="K210" s="168"/>
      <c r="M210" s="173"/>
    </row>
    <row r="211" spans="1:13" s="179" customFormat="1" ht="24.95" customHeight="1">
      <c r="A211" s="379"/>
      <c r="B211" s="245" t="s">
        <v>665</v>
      </c>
      <c r="C211" s="246" t="s">
        <v>1722</v>
      </c>
      <c r="D211" s="231">
        <f>+D212+D213+D214</f>
        <v>0</v>
      </c>
      <c r="E211" s="231">
        <f>+E212+E213+E214</f>
        <v>0</v>
      </c>
      <c r="F211" s="235" t="s">
        <v>2120</v>
      </c>
      <c r="G211" s="172"/>
      <c r="H211" s="173"/>
      <c r="I211" s="173"/>
      <c r="K211" s="168"/>
      <c r="M211" s="173"/>
    </row>
    <row r="212" spans="1:13" s="179" customFormat="1" ht="24.95" customHeight="1">
      <c r="A212" s="379"/>
      <c r="B212" s="177" t="s">
        <v>666</v>
      </c>
      <c r="C212" s="178" t="s">
        <v>1723</v>
      </c>
      <c r="D212" s="171">
        <f>+'Alimentazione CE Costi'!H115+'Alimentazione CE Costi'!H116</f>
        <v>0</v>
      </c>
      <c r="E212" s="171">
        <f>+'Alimentazione CE Costi'!I115+'Alimentazione CE Costi'!I116</f>
        <v>0</v>
      </c>
      <c r="F212" s="160"/>
      <c r="G212" s="161"/>
      <c r="H212" s="173"/>
      <c r="I212" s="173"/>
      <c r="K212" s="168"/>
      <c r="M212" s="173"/>
    </row>
    <row r="213" spans="1:13" s="179" customFormat="1" ht="24.95" customHeight="1">
      <c r="A213" s="379" t="s">
        <v>1547</v>
      </c>
      <c r="B213" s="177" t="s">
        <v>670</v>
      </c>
      <c r="C213" s="178" t="s">
        <v>1724</v>
      </c>
      <c r="D213" s="171">
        <f>+'Alimentazione CE Costi'!H117</f>
        <v>0</v>
      </c>
      <c r="E213" s="171">
        <f>+'Alimentazione CE Costi'!I117</f>
        <v>0</v>
      </c>
      <c r="F213" s="160"/>
      <c r="G213" s="161"/>
      <c r="H213" s="173"/>
      <c r="I213" s="173"/>
      <c r="K213" s="168"/>
      <c r="M213" s="173"/>
    </row>
    <row r="214" spans="1:13" s="161" customFormat="1" ht="24.95" customHeight="1">
      <c r="A214" s="381" t="s">
        <v>1592</v>
      </c>
      <c r="B214" s="177" t="s">
        <v>672</v>
      </c>
      <c r="C214" s="178" t="s">
        <v>1725</v>
      </c>
      <c r="D214" s="171">
        <f>+'Alimentazione CE Costi'!H118</f>
        <v>0</v>
      </c>
      <c r="E214" s="171">
        <f>+'Alimentazione CE Costi'!I118</f>
        <v>0</v>
      </c>
      <c r="F214" s="160"/>
      <c r="H214" s="173"/>
      <c r="I214" s="173"/>
      <c r="K214" s="168"/>
      <c r="M214" s="173"/>
    </row>
    <row r="215" spans="1:13" s="161" customFormat="1" ht="24.95" customHeight="1">
      <c r="A215" s="381"/>
      <c r="B215" s="245" t="s">
        <v>674</v>
      </c>
      <c r="C215" s="246" t="s">
        <v>1726</v>
      </c>
      <c r="D215" s="231">
        <f>+D216+D217+D218+D219+D220+D221+D222+D223+D232+D233</f>
        <v>5000</v>
      </c>
      <c r="E215" s="231">
        <f>+E216+E217+E218+E219+E220+E221+E222+E223+E232+E233</f>
        <v>5000</v>
      </c>
      <c r="F215" s="235" t="s">
        <v>2120</v>
      </c>
      <c r="G215" s="172"/>
      <c r="H215" s="173"/>
      <c r="I215" s="173"/>
      <c r="K215" s="168"/>
      <c r="M215" s="173"/>
    </row>
    <row r="216" spans="1:13" s="161" customFormat="1" ht="24.95" customHeight="1">
      <c r="A216" s="386" t="s">
        <v>1547</v>
      </c>
      <c r="B216" s="177" t="s">
        <v>676</v>
      </c>
      <c r="C216" s="178" t="s">
        <v>1727</v>
      </c>
      <c r="D216" s="171">
        <f>+'Alimentazione CE Costi'!H121+'Alimentazione CE Costi'!H122</f>
        <v>5000</v>
      </c>
      <c r="E216" s="171">
        <f>+'Alimentazione CE Costi'!I121+'Alimentazione CE Costi'!I122</f>
        <v>5000</v>
      </c>
      <c r="F216" s="160"/>
      <c r="H216" s="173"/>
      <c r="I216" s="173"/>
      <c r="K216" s="168"/>
      <c r="M216" s="173"/>
    </row>
    <row r="217" spans="1:13" s="160" customFormat="1" ht="24.95" customHeight="1">
      <c r="A217" s="386" t="s">
        <v>1547</v>
      </c>
      <c r="B217" s="177" t="s">
        <v>680</v>
      </c>
      <c r="C217" s="178" t="s">
        <v>1728</v>
      </c>
      <c r="D217" s="171">
        <f>+'Alimentazione CE Costi'!H123</f>
        <v>0</v>
      </c>
      <c r="E217" s="171">
        <f>+'Alimentazione CE Costi'!I123</f>
        <v>0</v>
      </c>
      <c r="H217" s="173"/>
      <c r="I217" s="173"/>
      <c r="K217" s="168"/>
      <c r="M217" s="173"/>
    </row>
    <row r="218" spans="1:13" s="161" customFormat="1" ht="24.95" customHeight="1">
      <c r="A218" s="381"/>
      <c r="B218" s="177" t="s">
        <v>682</v>
      </c>
      <c r="C218" s="178" t="s">
        <v>1729</v>
      </c>
      <c r="D218" s="171">
        <f>+'Alimentazione CE Costi'!H124</f>
        <v>0</v>
      </c>
      <c r="E218" s="171">
        <f>+'Alimentazione CE Costi'!I124</f>
        <v>0</v>
      </c>
      <c r="F218" s="160"/>
      <c r="H218" s="173"/>
      <c r="I218" s="173"/>
      <c r="K218" s="168"/>
      <c r="M218" s="173"/>
    </row>
    <row r="219" spans="1:13" s="160" customFormat="1" ht="24.95" customHeight="1">
      <c r="A219" s="381"/>
      <c r="B219" s="177" t="s">
        <v>684</v>
      </c>
      <c r="C219" s="178" t="s">
        <v>1730</v>
      </c>
      <c r="D219" s="171">
        <f>+'Alimentazione CE Costi'!H125</f>
        <v>0</v>
      </c>
      <c r="E219" s="171">
        <f>+'Alimentazione CE Costi'!I125</f>
        <v>0</v>
      </c>
      <c r="H219" s="173"/>
      <c r="I219" s="173"/>
      <c r="K219" s="168"/>
      <c r="M219" s="173"/>
    </row>
    <row r="220" spans="1:13" s="161" customFormat="1" ht="24.95" customHeight="1">
      <c r="A220" s="381" t="s">
        <v>1592</v>
      </c>
      <c r="B220" s="177" t="s">
        <v>685</v>
      </c>
      <c r="C220" s="178" t="s">
        <v>1731</v>
      </c>
      <c r="D220" s="171">
        <f>+'Alimentazione CE Costi'!H127+'Alimentazione CE Costi'!H128</f>
        <v>0</v>
      </c>
      <c r="E220" s="171">
        <f>+'Alimentazione CE Costi'!I127+'Alimentazione CE Costi'!I128</f>
        <v>0</v>
      </c>
      <c r="F220" s="160"/>
      <c r="H220" s="173"/>
      <c r="I220" s="173"/>
      <c r="K220" s="168"/>
      <c r="M220" s="173"/>
    </row>
    <row r="221" spans="1:13" s="160" customFormat="1" ht="24.95" customHeight="1">
      <c r="A221" s="381" t="s">
        <v>1592</v>
      </c>
      <c r="B221" s="177" t="s">
        <v>689</v>
      </c>
      <c r="C221" s="178" t="s">
        <v>1732</v>
      </c>
      <c r="D221" s="171">
        <f>+'Alimentazione CE Costi'!H129</f>
        <v>0</v>
      </c>
      <c r="E221" s="171">
        <f>+'Alimentazione CE Costi'!I129</f>
        <v>0</v>
      </c>
      <c r="H221" s="173"/>
      <c r="I221" s="173"/>
      <c r="K221" s="168"/>
      <c r="M221" s="173"/>
    </row>
    <row r="222" spans="1:13" s="161" customFormat="1" ht="24.95" customHeight="1">
      <c r="A222" s="381"/>
      <c r="B222" s="177" t="s">
        <v>691</v>
      </c>
      <c r="C222" s="178" t="s">
        <v>1733</v>
      </c>
      <c r="D222" s="171">
        <f>+ROUND(SUM('Alimentazione CE Costi'!H131:H137),2)</f>
        <v>0</v>
      </c>
      <c r="E222" s="171">
        <f>+ROUND(SUM('Alimentazione CE Costi'!I131:I137),2)</f>
        <v>0</v>
      </c>
      <c r="F222" s="160"/>
      <c r="H222" s="173"/>
      <c r="I222" s="173"/>
      <c r="K222" s="168"/>
      <c r="M222" s="173"/>
    </row>
    <row r="223" spans="1:13" s="161" customFormat="1" ht="24.95" customHeight="1">
      <c r="A223" s="381"/>
      <c r="B223" s="236" t="s">
        <v>695</v>
      </c>
      <c r="C223" s="237" t="s">
        <v>1734</v>
      </c>
      <c r="D223" s="234">
        <f>SUM(D224:D231)</f>
        <v>0</v>
      </c>
      <c r="E223" s="234">
        <f>SUM(E224:E231)</f>
        <v>0</v>
      </c>
      <c r="F223" s="235" t="s">
        <v>2120</v>
      </c>
      <c r="G223" s="172"/>
      <c r="H223" s="173"/>
      <c r="I223" s="173"/>
      <c r="K223" s="168"/>
      <c r="M223" s="173"/>
    </row>
    <row r="224" spans="1:13" s="161" customFormat="1" ht="24.95" customHeight="1">
      <c r="A224" s="381"/>
      <c r="B224" s="180" t="s">
        <v>697</v>
      </c>
      <c r="C224" s="181" t="s">
        <v>1735</v>
      </c>
      <c r="D224" s="171">
        <f>+'Alimentazione CE Costi'!H139</f>
        <v>0</v>
      </c>
      <c r="E224" s="171">
        <f>+'Alimentazione CE Costi'!I139</f>
        <v>0</v>
      </c>
      <c r="F224" s="160"/>
      <c r="H224" s="173"/>
      <c r="I224" s="173"/>
      <c r="K224" s="168"/>
      <c r="M224" s="173"/>
    </row>
    <row r="225" spans="1:13" s="161" customFormat="1" ht="24.95" customHeight="1">
      <c r="A225" s="381"/>
      <c r="B225" s="180" t="s">
        <v>699</v>
      </c>
      <c r="C225" s="181" t="s">
        <v>1736</v>
      </c>
      <c r="D225" s="171">
        <f>+'Alimentazione CE Costi'!H140</f>
        <v>0</v>
      </c>
      <c r="E225" s="171">
        <f>+'Alimentazione CE Costi'!I140</f>
        <v>0</v>
      </c>
      <c r="F225" s="160"/>
      <c r="H225" s="173"/>
      <c r="I225" s="173"/>
      <c r="K225" s="168"/>
      <c r="M225" s="173"/>
    </row>
    <row r="226" spans="1:13" s="161" customFormat="1" ht="24.95" customHeight="1">
      <c r="A226" s="381"/>
      <c r="B226" s="180" t="s">
        <v>701</v>
      </c>
      <c r="C226" s="181" t="s">
        <v>1737</v>
      </c>
      <c r="D226" s="171">
        <f>+'Alimentazione CE Costi'!H141</f>
        <v>0</v>
      </c>
      <c r="E226" s="171">
        <f>+'Alimentazione CE Costi'!I141</f>
        <v>0</v>
      </c>
      <c r="F226" s="160"/>
      <c r="H226" s="173"/>
      <c r="I226" s="173"/>
      <c r="K226" s="168"/>
      <c r="M226" s="173"/>
    </row>
    <row r="227" spans="1:13" s="161" customFormat="1" ht="24.95" customHeight="1">
      <c r="A227" s="381"/>
      <c r="B227" s="180" t="s">
        <v>703</v>
      </c>
      <c r="C227" s="181" t="s">
        <v>1738</v>
      </c>
      <c r="D227" s="171">
        <f>+'Alimentazione CE Costi'!H142</f>
        <v>0</v>
      </c>
      <c r="E227" s="171">
        <f>+'Alimentazione CE Costi'!I142</f>
        <v>0</v>
      </c>
      <c r="F227" s="160"/>
      <c r="H227" s="173"/>
      <c r="I227" s="173"/>
      <c r="K227" s="168"/>
      <c r="M227" s="173"/>
    </row>
    <row r="228" spans="1:13" s="161" customFormat="1" ht="24.95" customHeight="1">
      <c r="A228" s="381"/>
      <c r="B228" s="180" t="s">
        <v>705</v>
      </c>
      <c r="C228" s="181" t="s">
        <v>1739</v>
      </c>
      <c r="D228" s="171">
        <f>+'Alimentazione CE Costi'!H143</f>
        <v>0</v>
      </c>
      <c r="E228" s="171">
        <f>+'Alimentazione CE Costi'!I143</f>
        <v>0</v>
      </c>
      <c r="F228" s="160"/>
      <c r="H228" s="173"/>
      <c r="I228" s="173"/>
      <c r="K228" s="168"/>
      <c r="M228" s="173"/>
    </row>
    <row r="229" spans="1:13" s="161" customFormat="1" ht="24.95" customHeight="1">
      <c r="A229" s="381"/>
      <c r="B229" s="180" t="s">
        <v>707</v>
      </c>
      <c r="C229" s="181" t="s">
        <v>1740</v>
      </c>
      <c r="D229" s="171">
        <f>+'Alimentazione CE Costi'!H144</f>
        <v>0</v>
      </c>
      <c r="E229" s="171">
        <f>+'Alimentazione CE Costi'!I144</f>
        <v>0</v>
      </c>
      <c r="F229" s="160"/>
      <c r="H229" s="173"/>
      <c r="I229" s="173"/>
      <c r="K229" s="168"/>
      <c r="M229" s="173"/>
    </row>
    <row r="230" spans="1:13" s="161" customFormat="1" ht="24.95" customHeight="1">
      <c r="A230" s="381"/>
      <c r="B230" s="180" t="s">
        <v>709</v>
      </c>
      <c r="C230" s="181" t="s">
        <v>1741</v>
      </c>
      <c r="D230" s="171">
        <f>+'Alimentazione CE Costi'!H145</f>
        <v>0</v>
      </c>
      <c r="E230" s="171">
        <f>+'Alimentazione CE Costi'!I145</f>
        <v>0</v>
      </c>
      <c r="F230" s="160"/>
      <c r="H230" s="173"/>
      <c r="I230" s="173"/>
      <c r="K230" s="168"/>
      <c r="M230" s="173"/>
    </row>
    <row r="231" spans="1:13" s="161" customFormat="1" ht="24.95" customHeight="1">
      <c r="A231" s="381"/>
      <c r="B231" s="180" t="s">
        <v>711</v>
      </c>
      <c r="C231" s="181" t="s">
        <v>1742</v>
      </c>
      <c r="D231" s="171">
        <f>+'Alimentazione CE Costi'!H146</f>
        <v>0</v>
      </c>
      <c r="E231" s="171">
        <f>+'Alimentazione CE Costi'!I146</f>
        <v>0</v>
      </c>
      <c r="F231" s="160"/>
      <c r="H231" s="173"/>
      <c r="I231" s="173"/>
      <c r="K231" s="168"/>
      <c r="M231" s="173"/>
    </row>
    <row r="232" spans="1:13" s="161" customFormat="1" ht="24.95" customHeight="1">
      <c r="A232" s="381"/>
      <c r="B232" s="177" t="s">
        <v>713</v>
      </c>
      <c r="C232" s="178" t="s">
        <v>1743</v>
      </c>
      <c r="D232" s="171">
        <f>+'Alimentazione CE Costi'!H147</f>
        <v>0</v>
      </c>
      <c r="E232" s="171">
        <f>+'Alimentazione CE Costi'!I147</f>
        <v>0</v>
      </c>
      <c r="F232" s="160"/>
      <c r="H232" s="173"/>
      <c r="I232" s="173"/>
      <c r="K232" s="168"/>
      <c r="M232" s="173"/>
    </row>
    <row r="233" spans="1:13" s="161" customFormat="1" ht="24.95" customHeight="1">
      <c r="A233" s="381"/>
      <c r="B233" s="180" t="s">
        <v>715</v>
      </c>
      <c r="C233" s="181" t="s">
        <v>1744</v>
      </c>
      <c r="D233" s="171">
        <f>+'Alimentazione CE Costi'!H148</f>
        <v>0</v>
      </c>
      <c r="E233" s="171">
        <f>+'Alimentazione CE Costi'!I148</f>
        <v>0</v>
      </c>
      <c r="F233" s="160"/>
      <c r="H233" s="173"/>
      <c r="I233" s="173"/>
      <c r="K233" s="168"/>
      <c r="M233" s="173"/>
    </row>
    <row r="234" spans="1:13" s="179" customFormat="1" ht="24.95" customHeight="1">
      <c r="A234" s="379"/>
      <c r="B234" s="245" t="s">
        <v>717</v>
      </c>
      <c r="C234" s="246" t="s">
        <v>1745</v>
      </c>
      <c r="D234" s="231">
        <f>SUM(D235:D239)</f>
        <v>0</v>
      </c>
      <c r="E234" s="231">
        <f>SUM(E235:E239)</f>
        <v>0</v>
      </c>
      <c r="F234" s="235" t="s">
        <v>2120</v>
      </c>
      <c r="G234" s="172"/>
      <c r="H234" s="173"/>
      <c r="I234" s="173"/>
      <c r="K234" s="168"/>
      <c r="M234" s="173"/>
    </row>
    <row r="235" spans="1:13" s="179" customFormat="1" ht="24.95" customHeight="1">
      <c r="A235" s="379" t="s">
        <v>1547</v>
      </c>
      <c r="B235" s="177" t="s">
        <v>718</v>
      </c>
      <c r="C235" s="178" t="s">
        <v>1746</v>
      </c>
      <c r="D235" s="171">
        <f>+'Alimentazione CE Costi'!H150</f>
        <v>0</v>
      </c>
      <c r="E235" s="171">
        <f>+'Alimentazione CE Costi'!I150</f>
        <v>0</v>
      </c>
      <c r="F235" s="160"/>
      <c r="G235" s="161"/>
      <c r="H235" s="173"/>
      <c r="I235" s="173"/>
      <c r="K235" s="168"/>
      <c r="M235" s="173"/>
    </row>
    <row r="236" spans="1:13" s="179" customFormat="1" ht="24.95" customHeight="1">
      <c r="A236" s="383"/>
      <c r="B236" s="177" t="s">
        <v>719</v>
      </c>
      <c r="C236" s="178" t="s">
        <v>1747</v>
      </c>
      <c r="D236" s="171">
        <f>+'Alimentazione CE Costi'!H151</f>
        <v>0</v>
      </c>
      <c r="E236" s="171">
        <f>+'Alimentazione CE Costi'!I151</f>
        <v>0</v>
      </c>
      <c r="F236" s="160"/>
      <c r="G236" s="161"/>
      <c r="H236" s="173"/>
      <c r="I236" s="173"/>
      <c r="K236" s="168"/>
      <c r="M236" s="173"/>
    </row>
    <row r="237" spans="1:13" s="179" customFormat="1" ht="24.95" customHeight="1">
      <c r="A237" s="383" t="s">
        <v>1596</v>
      </c>
      <c r="B237" s="177" t="s">
        <v>721</v>
      </c>
      <c r="C237" s="178" t="s">
        <v>1748</v>
      </c>
      <c r="D237" s="171">
        <f>+'Alimentazione CE Costi'!H152</f>
        <v>0</v>
      </c>
      <c r="E237" s="171">
        <f>+'Alimentazione CE Costi'!I152</f>
        <v>0</v>
      </c>
      <c r="F237" s="160"/>
      <c r="G237" s="161"/>
      <c r="H237" s="173"/>
      <c r="I237" s="173"/>
      <c r="K237" s="168"/>
      <c r="M237" s="173"/>
    </row>
    <row r="238" spans="1:13" s="179" customFormat="1" ht="24.95" customHeight="1">
      <c r="A238" s="383"/>
      <c r="B238" s="177" t="s">
        <v>723</v>
      </c>
      <c r="C238" s="178" t="s">
        <v>1749</v>
      </c>
      <c r="D238" s="171">
        <f>+'Alimentazione CE Costi'!H154+'Alimentazione CE Costi'!H155</f>
        <v>0</v>
      </c>
      <c r="E238" s="171">
        <f>+'Alimentazione CE Costi'!I154+'Alimentazione CE Costi'!I155</f>
        <v>0</v>
      </c>
      <c r="F238" s="160"/>
      <c r="G238" s="161"/>
      <c r="H238" s="173"/>
      <c r="I238" s="173"/>
      <c r="K238" s="168"/>
      <c r="M238" s="173"/>
    </row>
    <row r="239" spans="1:13" s="179" customFormat="1" ht="24.95" customHeight="1">
      <c r="A239" s="383"/>
      <c r="B239" s="177" t="s">
        <v>727</v>
      </c>
      <c r="C239" s="178" t="s">
        <v>1750</v>
      </c>
      <c r="D239" s="171">
        <f>+'Alimentazione CE Costi'!H157+'Alimentazione CE Costi'!H158</f>
        <v>0</v>
      </c>
      <c r="E239" s="171">
        <f>+'Alimentazione CE Costi'!I157+'Alimentazione CE Costi'!I158</f>
        <v>0</v>
      </c>
      <c r="F239" s="160"/>
      <c r="G239" s="161"/>
      <c r="H239" s="173"/>
      <c r="I239" s="173"/>
      <c r="K239" s="168"/>
      <c r="M239" s="173"/>
    </row>
    <row r="240" spans="1:13" s="179" customFormat="1" ht="24.95" customHeight="1">
      <c r="A240" s="379"/>
      <c r="B240" s="245" t="s">
        <v>729</v>
      </c>
      <c r="C240" s="246" t="s">
        <v>1751</v>
      </c>
      <c r="D240" s="231">
        <f>SUM(D241:D244)</f>
        <v>0</v>
      </c>
      <c r="E240" s="231">
        <f>SUM(E241:E244)</f>
        <v>0</v>
      </c>
      <c r="F240" s="235" t="s">
        <v>2120</v>
      </c>
      <c r="G240" s="172"/>
      <c r="H240" s="173"/>
      <c r="I240" s="173"/>
      <c r="K240" s="168"/>
      <c r="M240" s="173"/>
    </row>
    <row r="241" spans="1:13" s="179" customFormat="1" ht="24.95" customHeight="1">
      <c r="A241" s="379" t="s">
        <v>1547</v>
      </c>
      <c r="B241" s="177" t="s">
        <v>731</v>
      </c>
      <c r="C241" s="178" t="s">
        <v>1752</v>
      </c>
      <c r="D241" s="171">
        <f>+'Alimentazione CE Costi'!H160</f>
        <v>0</v>
      </c>
      <c r="E241" s="171">
        <f>+'Alimentazione CE Costi'!I160</f>
        <v>0</v>
      </c>
      <c r="F241" s="160"/>
      <c r="G241" s="161"/>
      <c r="H241" s="173"/>
      <c r="I241" s="173"/>
      <c r="K241" s="168"/>
      <c r="M241" s="173"/>
    </row>
    <row r="242" spans="1:13" s="179" customFormat="1" ht="24.95" customHeight="1">
      <c r="A242" s="379"/>
      <c r="B242" s="177" t="s">
        <v>732</v>
      </c>
      <c r="C242" s="178" t="s">
        <v>1753</v>
      </c>
      <c r="D242" s="171">
        <f>+'Alimentazione CE Costi'!H161</f>
        <v>0</v>
      </c>
      <c r="E242" s="171">
        <f>+'Alimentazione CE Costi'!I161</f>
        <v>0</v>
      </c>
      <c r="F242" s="160"/>
      <c r="G242" s="161"/>
      <c r="H242" s="173"/>
      <c r="I242" s="173"/>
      <c r="K242" s="168"/>
      <c r="M242" s="173"/>
    </row>
    <row r="243" spans="1:13" s="161" customFormat="1" ht="24.95" customHeight="1">
      <c r="A243" s="381" t="s">
        <v>1592</v>
      </c>
      <c r="B243" s="177" t="s">
        <v>733</v>
      </c>
      <c r="C243" s="178" t="s">
        <v>1754</v>
      </c>
      <c r="D243" s="171">
        <f>+'Alimentazione CE Costi'!H162</f>
        <v>0</v>
      </c>
      <c r="E243" s="171">
        <f>+'Alimentazione CE Costi'!I162</f>
        <v>0</v>
      </c>
      <c r="F243" s="160"/>
      <c r="H243" s="173"/>
      <c r="I243" s="173"/>
      <c r="K243" s="168"/>
      <c r="M243" s="173"/>
    </row>
    <row r="244" spans="1:13" s="161" customFormat="1" ht="24.95" customHeight="1">
      <c r="A244" s="381"/>
      <c r="B244" s="177" t="s">
        <v>735</v>
      </c>
      <c r="C244" s="178" t="s">
        <v>1755</v>
      </c>
      <c r="D244" s="171">
        <f>+'Alimentazione CE Costi'!H164+'Alimentazione CE Costi'!H165+'Alimentazione CE Costi'!H166+'Alimentazione CE Costi'!H167</f>
        <v>0</v>
      </c>
      <c r="E244" s="171">
        <f>+'Alimentazione CE Costi'!I164+'Alimentazione CE Costi'!I165+'Alimentazione CE Costi'!I166+'Alimentazione CE Costi'!I167</f>
        <v>0</v>
      </c>
      <c r="F244" s="160"/>
      <c r="H244" s="173"/>
      <c r="I244" s="173"/>
      <c r="K244" s="168"/>
      <c r="M244" s="173"/>
    </row>
    <row r="245" spans="1:13" s="161" customFormat="1" ht="24.95" customHeight="1">
      <c r="A245" s="381"/>
      <c r="B245" s="245" t="s">
        <v>1756</v>
      </c>
      <c r="C245" s="246" t="s">
        <v>1757</v>
      </c>
      <c r="D245" s="231">
        <f>SUM(D246:D249)</f>
        <v>0</v>
      </c>
      <c r="E245" s="231">
        <f>SUM(E246:E249)</f>
        <v>0</v>
      </c>
      <c r="F245" s="235" t="s">
        <v>2120</v>
      </c>
      <c r="G245" s="172"/>
      <c r="H245" s="173"/>
      <c r="I245" s="173"/>
      <c r="K245" s="168"/>
      <c r="M245" s="173"/>
    </row>
    <row r="246" spans="1:13" s="161" customFormat="1" ht="24.95" customHeight="1">
      <c r="A246" s="381" t="s">
        <v>1547</v>
      </c>
      <c r="B246" s="177" t="s">
        <v>741</v>
      </c>
      <c r="C246" s="178" t="s">
        <v>1758</v>
      </c>
      <c r="D246" s="171">
        <f>+'Alimentazione CE Costi'!H169</f>
        <v>0</v>
      </c>
      <c r="E246" s="171">
        <f>+'Alimentazione CE Costi'!I169</f>
        <v>0</v>
      </c>
      <c r="F246" s="160"/>
      <c r="H246" s="173"/>
      <c r="I246" s="173"/>
      <c r="K246" s="168"/>
      <c r="M246" s="173"/>
    </row>
    <row r="247" spans="1:13" s="161" customFormat="1" ht="24.95" customHeight="1">
      <c r="A247" s="381"/>
      <c r="B247" s="177" t="s">
        <v>742</v>
      </c>
      <c r="C247" s="178" t="s">
        <v>1759</v>
      </c>
      <c r="D247" s="171">
        <f>+'Alimentazione CE Costi'!H170</f>
        <v>0</v>
      </c>
      <c r="E247" s="171">
        <f>+'Alimentazione CE Costi'!I170</f>
        <v>0</v>
      </c>
      <c r="F247" s="160"/>
      <c r="H247" s="173"/>
      <c r="I247" s="173"/>
      <c r="K247" s="168"/>
      <c r="M247" s="173"/>
    </row>
    <row r="248" spans="1:13" s="161" customFormat="1" ht="24.95" customHeight="1">
      <c r="A248" s="381" t="s">
        <v>1592</v>
      </c>
      <c r="B248" s="177" t="s">
        <v>743</v>
      </c>
      <c r="C248" s="178" t="s">
        <v>1760</v>
      </c>
      <c r="D248" s="171">
        <f>+'Alimentazione CE Costi'!H171</f>
        <v>0</v>
      </c>
      <c r="E248" s="171">
        <f>+'Alimentazione CE Costi'!I171</f>
        <v>0</v>
      </c>
      <c r="F248" s="160"/>
      <c r="H248" s="173"/>
      <c r="I248" s="173"/>
      <c r="K248" s="168"/>
      <c r="M248" s="173"/>
    </row>
    <row r="249" spans="1:13" s="161" customFormat="1" ht="24.95" customHeight="1">
      <c r="A249" s="381"/>
      <c r="B249" s="177" t="s">
        <v>744</v>
      </c>
      <c r="C249" s="178" t="s">
        <v>1761</v>
      </c>
      <c r="D249" s="171">
        <f>+'Alimentazione CE Costi'!H173+'Alimentazione CE Costi'!H174</f>
        <v>0</v>
      </c>
      <c r="E249" s="171">
        <f>+'Alimentazione CE Costi'!I173+'Alimentazione CE Costi'!I174</f>
        <v>0</v>
      </c>
      <c r="F249" s="160"/>
      <c r="H249" s="173"/>
      <c r="I249" s="173"/>
      <c r="K249" s="168"/>
      <c r="M249" s="173"/>
    </row>
    <row r="250" spans="1:13" s="161" customFormat="1" ht="24.95" customHeight="1">
      <c r="A250" s="381"/>
      <c r="B250" s="245" t="s">
        <v>748</v>
      </c>
      <c r="C250" s="246" t="s">
        <v>1762</v>
      </c>
      <c r="D250" s="231">
        <f>SUM(D251:D254,D259)</f>
        <v>0</v>
      </c>
      <c r="E250" s="231">
        <f>SUM(E251:E254,E259)</f>
        <v>0</v>
      </c>
      <c r="F250" s="235" t="s">
        <v>2120</v>
      </c>
      <c r="G250" s="172"/>
      <c r="H250" s="173"/>
      <c r="I250" s="173"/>
      <c r="K250" s="168"/>
      <c r="M250" s="173"/>
    </row>
    <row r="251" spans="1:13" s="161" customFormat="1" ht="24.95" customHeight="1">
      <c r="A251" s="381" t="s">
        <v>1547</v>
      </c>
      <c r="B251" s="177" t="s">
        <v>749</v>
      </c>
      <c r="C251" s="178" t="s">
        <v>1763</v>
      </c>
      <c r="D251" s="171">
        <f>+'Alimentazione CE Costi'!H178+'Alimentazione CE Costi'!H177</f>
        <v>0</v>
      </c>
      <c r="E251" s="171">
        <f>+'Alimentazione CE Costi'!I178+'Alimentazione CE Costi'!I177</f>
        <v>0</v>
      </c>
      <c r="F251" s="160"/>
      <c r="H251" s="173"/>
      <c r="I251" s="173"/>
      <c r="K251" s="168"/>
      <c r="M251" s="173"/>
    </row>
    <row r="252" spans="1:13" s="161" customFormat="1" ht="24.95" customHeight="1">
      <c r="A252" s="381"/>
      <c r="B252" s="177" t="s">
        <v>752</v>
      </c>
      <c r="C252" s="178" t="s">
        <v>1764</v>
      </c>
      <c r="D252" s="171">
        <f>+'Alimentazione CE Costi'!H179</f>
        <v>0</v>
      </c>
      <c r="E252" s="171">
        <f>+'Alimentazione CE Costi'!I179</f>
        <v>0</v>
      </c>
      <c r="F252" s="160"/>
      <c r="H252" s="173"/>
      <c r="I252" s="173"/>
      <c r="K252" s="168"/>
      <c r="M252" s="173"/>
    </row>
    <row r="253" spans="1:13" s="161" customFormat="1" ht="24.95" customHeight="1">
      <c r="A253" s="381" t="s">
        <v>1592</v>
      </c>
      <c r="B253" s="177" t="s">
        <v>753</v>
      </c>
      <c r="C253" s="178" t="s">
        <v>1765</v>
      </c>
      <c r="D253" s="171">
        <f>+'Alimentazione CE Costi'!H181+'Alimentazione CE Costi'!H182</f>
        <v>0</v>
      </c>
      <c r="E253" s="171">
        <f>+'Alimentazione CE Costi'!I181+'Alimentazione CE Costi'!I182</f>
        <v>0</v>
      </c>
      <c r="F253" s="160"/>
      <c r="H253" s="173"/>
      <c r="I253" s="173"/>
      <c r="K253" s="168"/>
      <c r="M253" s="173"/>
    </row>
    <row r="254" spans="1:13" s="161" customFormat="1" ht="24.95" customHeight="1">
      <c r="A254" s="381"/>
      <c r="B254" s="236" t="s">
        <v>756</v>
      </c>
      <c r="C254" s="237" t="s">
        <v>1766</v>
      </c>
      <c r="D254" s="234">
        <f>SUM(D255:D258)</f>
        <v>0</v>
      </c>
      <c r="E254" s="234">
        <f>SUM(E255:E258)</f>
        <v>0</v>
      </c>
      <c r="F254" s="160" t="s">
        <v>2120</v>
      </c>
      <c r="G254" s="172"/>
      <c r="H254" s="173"/>
      <c r="I254" s="173"/>
      <c r="K254" s="168"/>
      <c r="M254" s="173"/>
    </row>
    <row r="255" spans="1:13" s="161" customFormat="1" ht="24.95" customHeight="1">
      <c r="A255" s="381"/>
      <c r="B255" s="180" t="s">
        <v>758</v>
      </c>
      <c r="C255" s="181" t="s">
        <v>1767</v>
      </c>
      <c r="D255" s="171">
        <f>+'Alimentazione CE Costi'!H184</f>
        <v>0</v>
      </c>
      <c r="E255" s="171">
        <f>+'Alimentazione CE Costi'!I184</f>
        <v>0</v>
      </c>
      <c r="F255" s="160"/>
      <c r="H255" s="173"/>
      <c r="I255" s="173"/>
      <c r="K255" s="168"/>
      <c r="M255" s="173"/>
    </row>
    <row r="256" spans="1:13" s="161" customFormat="1" ht="24.95" customHeight="1">
      <c r="A256" s="381"/>
      <c r="B256" s="180" t="s">
        <v>760</v>
      </c>
      <c r="C256" s="181" t="s">
        <v>1768</v>
      </c>
      <c r="D256" s="171">
        <f>+'Alimentazione CE Costi'!H185</f>
        <v>0</v>
      </c>
      <c r="E256" s="171">
        <f>+'Alimentazione CE Costi'!I185</f>
        <v>0</v>
      </c>
      <c r="F256" s="160"/>
      <c r="H256" s="173"/>
      <c r="I256" s="173"/>
      <c r="K256" s="168"/>
      <c r="M256" s="173"/>
    </row>
    <row r="257" spans="1:13" s="161" customFormat="1" ht="24.95" customHeight="1">
      <c r="A257" s="381"/>
      <c r="B257" s="180" t="s">
        <v>762</v>
      </c>
      <c r="C257" s="181" t="s">
        <v>1769</v>
      </c>
      <c r="D257" s="171">
        <f>+'Alimentazione CE Costi'!H186</f>
        <v>0</v>
      </c>
      <c r="E257" s="171">
        <f>+'Alimentazione CE Costi'!I186</f>
        <v>0</v>
      </c>
      <c r="F257" s="160"/>
      <c r="H257" s="173"/>
      <c r="I257" s="173"/>
      <c r="K257" s="168"/>
      <c r="M257" s="173"/>
    </row>
    <row r="258" spans="1:13" s="161" customFormat="1" ht="24.95" customHeight="1">
      <c r="A258" s="381"/>
      <c r="B258" s="180" t="s">
        <v>764</v>
      </c>
      <c r="C258" s="181" t="s">
        <v>1770</v>
      </c>
      <c r="D258" s="171">
        <f>+'Alimentazione CE Costi'!H187</f>
        <v>0</v>
      </c>
      <c r="E258" s="171">
        <f>+'Alimentazione CE Costi'!I187</f>
        <v>0</v>
      </c>
      <c r="F258" s="160"/>
      <c r="H258" s="173"/>
      <c r="I258" s="173"/>
      <c r="K258" s="168"/>
      <c r="M258" s="173"/>
    </row>
    <row r="259" spans="1:13" s="161" customFormat="1" ht="24.95" customHeight="1">
      <c r="A259" s="381"/>
      <c r="B259" s="177" t="s">
        <v>765</v>
      </c>
      <c r="C259" s="178" t="s">
        <v>1771</v>
      </c>
      <c r="D259" s="171">
        <f>+'Alimentazione CE Costi'!H188</f>
        <v>0</v>
      </c>
      <c r="E259" s="171">
        <f>+'Alimentazione CE Costi'!I188</f>
        <v>0</v>
      </c>
      <c r="F259" s="160"/>
      <c r="H259" s="173"/>
      <c r="I259" s="173"/>
      <c r="K259" s="168"/>
      <c r="M259" s="173"/>
    </row>
    <row r="260" spans="1:13" s="161" customFormat="1" ht="24.95" customHeight="1">
      <c r="A260" s="381"/>
      <c r="B260" s="245" t="s">
        <v>767</v>
      </c>
      <c r="C260" s="246" t="s">
        <v>1772</v>
      </c>
      <c r="D260" s="231">
        <f>SUM(D261:D265)</f>
        <v>0</v>
      </c>
      <c r="E260" s="231">
        <f>SUM(E261:E265)</f>
        <v>0</v>
      </c>
      <c r="F260" s="160" t="s">
        <v>2120</v>
      </c>
      <c r="G260" s="172"/>
      <c r="H260" s="173"/>
      <c r="I260" s="173"/>
      <c r="K260" s="168"/>
      <c r="M260" s="173"/>
    </row>
    <row r="261" spans="1:13" s="161" customFormat="1" ht="24.95" customHeight="1">
      <c r="A261" s="381" t="s">
        <v>1547</v>
      </c>
      <c r="B261" s="177" t="s">
        <v>768</v>
      </c>
      <c r="C261" s="178" t="s">
        <v>1773</v>
      </c>
      <c r="D261" s="171">
        <f>+'Alimentazione CE Costi'!H190</f>
        <v>0</v>
      </c>
      <c r="E261" s="171">
        <f>+'Alimentazione CE Costi'!I190</f>
        <v>0</v>
      </c>
      <c r="F261" s="160"/>
      <c r="H261" s="173"/>
      <c r="I261" s="173"/>
      <c r="K261" s="168"/>
      <c r="M261" s="173"/>
    </row>
    <row r="262" spans="1:13" s="179" customFormat="1" ht="24.95" customHeight="1">
      <c r="A262" s="379"/>
      <c r="B262" s="177" t="s">
        <v>769</v>
      </c>
      <c r="C262" s="178" t="s">
        <v>1774</v>
      </c>
      <c r="D262" s="171">
        <f>+'Alimentazione CE Costi'!H191</f>
        <v>0</v>
      </c>
      <c r="E262" s="171">
        <f>+'Alimentazione CE Costi'!I191</f>
        <v>0</v>
      </c>
      <c r="F262" s="160"/>
      <c r="G262" s="161"/>
      <c r="H262" s="173"/>
      <c r="I262" s="173"/>
      <c r="K262" s="168"/>
      <c r="M262" s="173"/>
    </row>
    <row r="263" spans="1:13" s="179" customFormat="1" ht="24.95" customHeight="1">
      <c r="A263" s="379" t="s">
        <v>1596</v>
      </c>
      <c r="B263" s="177" t="s">
        <v>771</v>
      </c>
      <c r="C263" s="178" t="s">
        <v>1775</v>
      </c>
      <c r="D263" s="171">
        <f>+'Alimentazione CE Costi'!H192</f>
        <v>0</v>
      </c>
      <c r="E263" s="171">
        <f>+'Alimentazione CE Costi'!I192</f>
        <v>0</v>
      </c>
      <c r="F263" s="160"/>
      <c r="G263" s="161"/>
      <c r="H263" s="173"/>
      <c r="I263" s="173"/>
      <c r="K263" s="168"/>
      <c r="M263" s="173"/>
    </row>
    <row r="264" spans="1:13" s="179" customFormat="1" ht="24.95" customHeight="1">
      <c r="A264" s="379"/>
      <c r="B264" s="177" t="s">
        <v>772</v>
      </c>
      <c r="C264" s="178" t="s">
        <v>1776</v>
      </c>
      <c r="D264" s="171">
        <f>+'Alimentazione CE Costi'!H193</f>
        <v>0</v>
      </c>
      <c r="E264" s="171">
        <f>+'Alimentazione CE Costi'!I193</f>
        <v>0</v>
      </c>
      <c r="F264" s="160"/>
      <c r="G264" s="161"/>
      <c r="H264" s="173"/>
      <c r="I264" s="173"/>
      <c r="K264" s="168"/>
      <c r="M264" s="173"/>
    </row>
    <row r="265" spans="1:13" s="179" customFormat="1" ht="24.95" customHeight="1">
      <c r="A265" s="383"/>
      <c r="B265" s="177" t="s">
        <v>773</v>
      </c>
      <c r="C265" s="178" t="s">
        <v>1777</v>
      </c>
      <c r="D265" s="171">
        <f>+'Alimentazione CE Costi'!H194</f>
        <v>0</v>
      </c>
      <c r="E265" s="171">
        <f>+'Alimentazione CE Costi'!I194</f>
        <v>0</v>
      </c>
      <c r="F265" s="160"/>
      <c r="G265" s="161"/>
      <c r="H265" s="173"/>
      <c r="I265" s="173"/>
      <c r="K265" s="168"/>
      <c r="M265" s="173"/>
    </row>
    <row r="266" spans="1:13" s="179" customFormat="1" ht="24.95" customHeight="1">
      <c r="A266" s="379"/>
      <c r="B266" s="245" t="s">
        <v>775</v>
      </c>
      <c r="C266" s="246" t="s">
        <v>1778</v>
      </c>
      <c r="D266" s="231">
        <f>SUM(D267:D272)</f>
        <v>0</v>
      </c>
      <c r="E266" s="231">
        <f>SUM(E267:E272)</f>
        <v>0</v>
      </c>
      <c r="F266" s="160" t="s">
        <v>2120</v>
      </c>
      <c r="G266" s="172"/>
      <c r="H266" s="173"/>
      <c r="I266" s="173"/>
      <c r="K266" s="168"/>
      <c r="M266" s="173"/>
    </row>
    <row r="267" spans="1:13" s="179" customFormat="1" ht="24.95" customHeight="1">
      <c r="A267" s="379" t="s">
        <v>1547</v>
      </c>
      <c r="B267" s="177" t="s">
        <v>776</v>
      </c>
      <c r="C267" s="178" t="s">
        <v>1779</v>
      </c>
      <c r="D267" s="171">
        <f>+'Alimentazione CE Costi'!H197+'Alimentazione CE Costi'!H198</f>
        <v>0</v>
      </c>
      <c r="E267" s="171">
        <f>+'Alimentazione CE Costi'!I197+'Alimentazione CE Costi'!I198</f>
        <v>0</v>
      </c>
      <c r="F267" s="160"/>
      <c r="G267" s="161"/>
      <c r="H267" s="173"/>
      <c r="I267" s="173"/>
      <c r="K267" s="168"/>
      <c r="M267" s="173"/>
    </row>
    <row r="268" spans="1:13" s="179" customFormat="1" ht="24.95" customHeight="1">
      <c r="A268" s="379"/>
      <c r="B268" s="177" t="s">
        <v>779</v>
      </c>
      <c r="C268" s="178" t="s">
        <v>1780</v>
      </c>
      <c r="D268" s="171">
        <f>+'Alimentazione CE Costi'!H199</f>
        <v>0</v>
      </c>
      <c r="E268" s="171">
        <f>+'Alimentazione CE Costi'!I199</f>
        <v>0</v>
      </c>
      <c r="F268" s="160"/>
      <c r="G268" s="161"/>
      <c r="H268" s="173"/>
      <c r="I268" s="173"/>
      <c r="K268" s="168"/>
      <c r="M268" s="173"/>
    </row>
    <row r="269" spans="1:13" s="179" customFormat="1" ht="24.95" customHeight="1">
      <c r="A269" s="379" t="s">
        <v>1592</v>
      </c>
      <c r="B269" s="177" t="s">
        <v>780</v>
      </c>
      <c r="C269" s="178" t="s">
        <v>1781</v>
      </c>
      <c r="D269" s="171">
        <f>+'Alimentazione CE Costi'!H200</f>
        <v>0</v>
      </c>
      <c r="E269" s="171">
        <f>+'Alimentazione CE Costi'!I200</f>
        <v>0</v>
      </c>
      <c r="F269" s="160"/>
      <c r="G269" s="161"/>
      <c r="H269" s="173"/>
      <c r="I269" s="173"/>
      <c r="K269" s="168"/>
      <c r="M269" s="173"/>
    </row>
    <row r="270" spans="1:13" s="179" customFormat="1" ht="24.95" customHeight="1">
      <c r="A270" s="379"/>
      <c r="B270" s="177" t="s">
        <v>781</v>
      </c>
      <c r="C270" s="178" t="s">
        <v>1782</v>
      </c>
      <c r="D270" s="171">
        <f>+'Alimentazione CE Costi'!H202+'Alimentazione CE Costi'!H203</f>
        <v>0</v>
      </c>
      <c r="E270" s="171">
        <f>+'Alimentazione CE Costi'!I202+'Alimentazione CE Costi'!I203</f>
        <v>0</v>
      </c>
      <c r="F270" s="160"/>
      <c r="G270" s="161"/>
      <c r="H270" s="173"/>
      <c r="I270" s="173"/>
      <c r="K270" s="168"/>
      <c r="M270" s="173"/>
    </row>
    <row r="271" spans="1:13" s="179" customFormat="1" ht="24.95" customHeight="1">
      <c r="A271" s="383"/>
      <c r="B271" s="177" t="s">
        <v>784</v>
      </c>
      <c r="C271" s="178" t="s">
        <v>1783</v>
      </c>
      <c r="D271" s="171">
        <f>+'Alimentazione CE Costi'!H204</f>
        <v>0</v>
      </c>
      <c r="E271" s="171">
        <f>+'Alimentazione CE Costi'!I204</f>
        <v>0</v>
      </c>
      <c r="F271" s="160"/>
      <c r="G271" s="161"/>
      <c r="H271" s="173"/>
      <c r="I271" s="173"/>
      <c r="K271" s="168"/>
      <c r="M271" s="173"/>
    </row>
    <row r="272" spans="1:13" s="179" customFormat="1" ht="24.95" customHeight="1">
      <c r="A272" s="379"/>
      <c r="B272" s="177" t="s">
        <v>785</v>
      </c>
      <c r="C272" s="178" t="s">
        <v>1784</v>
      </c>
      <c r="D272" s="171">
        <f>+'Alimentazione CE Costi'!H205</f>
        <v>0</v>
      </c>
      <c r="E272" s="171">
        <f>+'Alimentazione CE Costi'!I205</f>
        <v>0</v>
      </c>
      <c r="F272" s="160"/>
      <c r="G272" s="161"/>
      <c r="H272" s="173"/>
      <c r="I272" s="173"/>
      <c r="K272" s="168"/>
      <c r="M272" s="173"/>
    </row>
    <row r="273" spans="1:13" s="179" customFormat="1" ht="24.95" customHeight="1">
      <c r="A273" s="379"/>
      <c r="B273" s="245" t="s">
        <v>787</v>
      </c>
      <c r="C273" s="246" t="s">
        <v>1785</v>
      </c>
      <c r="D273" s="231">
        <f>SUM(D274:D278)</f>
        <v>0</v>
      </c>
      <c r="E273" s="231">
        <f>SUM(E274:E278)</f>
        <v>0</v>
      </c>
      <c r="F273" s="160" t="s">
        <v>2120</v>
      </c>
      <c r="G273" s="172"/>
      <c r="H273" s="173"/>
      <c r="I273" s="173"/>
      <c r="K273" s="168"/>
      <c r="M273" s="173"/>
    </row>
    <row r="274" spans="1:13" s="179" customFormat="1" ht="24.95" customHeight="1">
      <c r="A274" s="379" t="s">
        <v>1547</v>
      </c>
      <c r="B274" s="177" t="s">
        <v>788</v>
      </c>
      <c r="C274" s="178" t="s">
        <v>1786</v>
      </c>
      <c r="D274" s="171">
        <f>+'Alimentazione CE Costi'!H207</f>
        <v>0</v>
      </c>
      <c r="E274" s="171">
        <f>+'Alimentazione CE Costi'!I207</f>
        <v>0</v>
      </c>
      <c r="F274" s="160"/>
      <c r="G274" s="161"/>
      <c r="H274" s="173"/>
      <c r="I274" s="173"/>
      <c r="K274" s="168"/>
      <c r="M274" s="173"/>
    </row>
    <row r="275" spans="1:13" s="179" customFormat="1" ht="24.95" customHeight="1">
      <c r="A275" s="379"/>
      <c r="B275" s="177" t="s">
        <v>789</v>
      </c>
      <c r="C275" s="178" t="s">
        <v>1787</v>
      </c>
      <c r="D275" s="171">
        <f>+'Alimentazione CE Costi'!H208</f>
        <v>0</v>
      </c>
      <c r="E275" s="171">
        <f>+'Alimentazione CE Costi'!I208</f>
        <v>0</v>
      </c>
      <c r="F275" s="160"/>
      <c r="G275" s="161"/>
      <c r="H275" s="173"/>
      <c r="I275" s="173"/>
      <c r="K275" s="168"/>
      <c r="M275" s="173"/>
    </row>
    <row r="276" spans="1:13" s="179" customFormat="1" ht="24.95" customHeight="1">
      <c r="A276" s="379" t="s">
        <v>1592</v>
      </c>
      <c r="B276" s="177" t="s">
        <v>790</v>
      </c>
      <c r="C276" s="178" t="s">
        <v>1788</v>
      </c>
      <c r="D276" s="171">
        <f>+'Alimentazione CE Costi'!H209</f>
        <v>0</v>
      </c>
      <c r="E276" s="171">
        <f>+'Alimentazione CE Costi'!I209</f>
        <v>0</v>
      </c>
      <c r="F276" s="160"/>
      <c r="G276" s="161"/>
      <c r="H276" s="173"/>
      <c r="I276" s="173"/>
      <c r="K276" s="168"/>
      <c r="M276" s="173"/>
    </row>
    <row r="277" spans="1:13" s="179" customFormat="1" ht="24.95" customHeight="1">
      <c r="A277" s="379"/>
      <c r="B277" s="177" t="s">
        <v>791</v>
      </c>
      <c r="C277" s="178" t="s">
        <v>1789</v>
      </c>
      <c r="D277" s="171">
        <f>+'Alimentazione CE Costi'!H210</f>
        <v>0</v>
      </c>
      <c r="E277" s="171">
        <f>+'Alimentazione CE Costi'!I210</f>
        <v>0</v>
      </c>
      <c r="F277" s="160"/>
      <c r="G277" s="161"/>
      <c r="H277" s="173"/>
      <c r="I277" s="173"/>
      <c r="K277" s="168"/>
      <c r="M277" s="173"/>
    </row>
    <row r="278" spans="1:13" s="179" customFormat="1" ht="24.95" customHeight="1">
      <c r="A278" s="379"/>
      <c r="B278" s="177" t="s">
        <v>792</v>
      </c>
      <c r="C278" s="178" t="s">
        <v>1790</v>
      </c>
      <c r="D278" s="171">
        <f>+'Alimentazione CE Costi'!H211</f>
        <v>0</v>
      </c>
      <c r="E278" s="171">
        <f>+'Alimentazione CE Costi'!I211</f>
        <v>0</v>
      </c>
      <c r="F278" s="160"/>
      <c r="G278" s="161"/>
      <c r="H278" s="173"/>
      <c r="I278" s="173"/>
      <c r="K278" s="168"/>
      <c r="M278" s="173"/>
    </row>
    <row r="279" spans="1:13" s="179" customFormat="1" ht="24.95" customHeight="1">
      <c r="A279" s="379"/>
      <c r="B279" s="245" t="s">
        <v>794</v>
      </c>
      <c r="C279" s="246" t="s">
        <v>1791</v>
      </c>
      <c r="D279" s="231">
        <f>SUM(D280:D283)</f>
        <v>0</v>
      </c>
      <c r="E279" s="231">
        <f>SUM(E280:E283)</f>
        <v>0</v>
      </c>
      <c r="F279" s="160" t="s">
        <v>2120</v>
      </c>
      <c r="G279" s="172"/>
      <c r="H279" s="173"/>
      <c r="I279" s="173"/>
      <c r="K279" s="168"/>
      <c r="M279" s="173"/>
    </row>
    <row r="280" spans="1:13" s="179" customFormat="1" ht="24.95" customHeight="1">
      <c r="A280" s="379" t="s">
        <v>1547</v>
      </c>
      <c r="B280" s="177" t="s">
        <v>795</v>
      </c>
      <c r="C280" s="178" t="s">
        <v>1792</v>
      </c>
      <c r="D280" s="171">
        <f>+'Alimentazione CE Costi'!H213</f>
        <v>0</v>
      </c>
      <c r="E280" s="171">
        <f>+'Alimentazione CE Costi'!I213</f>
        <v>0</v>
      </c>
      <c r="F280" s="160"/>
      <c r="G280" s="161"/>
      <c r="H280" s="173"/>
      <c r="I280" s="173"/>
      <c r="K280" s="168"/>
      <c r="M280" s="173"/>
    </row>
    <row r="281" spans="1:13" s="179" customFormat="1" ht="24.95" customHeight="1">
      <c r="A281" s="379"/>
      <c r="B281" s="177" t="s">
        <v>796</v>
      </c>
      <c r="C281" s="178" t="s">
        <v>1793</v>
      </c>
      <c r="D281" s="171">
        <f>+'Alimentazione CE Costi'!H214</f>
        <v>0</v>
      </c>
      <c r="E281" s="171">
        <f>+'Alimentazione CE Costi'!I214</f>
        <v>0</v>
      </c>
      <c r="F281" s="160"/>
      <c r="G281" s="161"/>
      <c r="H281" s="173"/>
      <c r="I281" s="173"/>
      <c r="K281" s="168"/>
      <c r="M281" s="173"/>
    </row>
    <row r="282" spans="1:13" s="179" customFormat="1" ht="24.95" customHeight="1">
      <c r="A282" s="379" t="s">
        <v>1592</v>
      </c>
      <c r="B282" s="177" t="s">
        <v>797</v>
      </c>
      <c r="C282" s="178" t="s">
        <v>1794</v>
      </c>
      <c r="D282" s="171">
        <f>+'Alimentazione CE Costi'!H215</f>
        <v>0</v>
      </c>
      <c r="E282" s="171">
        <f>+'Alimentazione CE Costi'!I215</f>
        <v>0</v>
      </c>
      <c r="F282" s="160"/>
      <c r="G282" s="161"/>
      <c r="H282" s="173"/>
      <c r="I282" s="173"/>
      <c r="K282" s="168"/>
      <c r="M282" s="173"/>
    </row>
    <row r="283" spans="1:13" s="179" customFormat="1" ht="24.95" customHeight="1">
      <c r="A283" s="379"/>
      <c r="B283" s="177" t="s">
        <v>798</v>
      </c>
      <c r="C283" s="178" t="s">
        <v>1795</v>
      </c>
      <c r="D283" s="171">
        <f>+ROUND(SUM('Alimentazione CE Costi'!H217:H220),2)</f>
        <v>0</v>
      </c>
      <c r="E283" s="171">
        <f>+ROUND(SUM('Alimentazione CE Costi'!I217:I220),2)</f>
        <v>0</v>
      </c>
      <c r="F283" s="160"/>
      <c r="G283" s="161"/>
      <c r="H283" s="173"/>
      <c r="I283" s="173"/>
      <c r="K283" s="168"/>
      <c r="M283" s="173"/>
    </row>
    <row r="284" spans="1:13" s="179" customFormat="1" ht="24.95" customHeight="1">
      <c r="A284" s="379"/>
      <c r="B284" s="245" t="s">
        <v>804</v>
      </c>
      <c r="C284" s="246" t="s">
        <v>1796</v>
      </c>
      <c r="D284" s="231">
        <f>+D285+D288+D290+D291+D292+D289</f>
        <v>0</v>
      </c>
      <c r="E284" s="231">
        <f>+E285+E288+E290+E291+E292+E289</f>
        <v>0</v>
      </c>
      <c r="F284" s="160" t="s">
        <v>2120</v>
      </c>
      <c r="G284" s="172"/>
      <c r="H284" s="173"/>
      <c r="I284" s="173"/>
      <c r="K284" s="168"/>
      <c r="M284" s="173"/>
    </row>
    <row r="285" spans="1:13" s="179" customFormat="1" ht="24.95" customHeight="1">
      <c r="A285" s="379" t="s">
        <v>1547</v>
      </c>
      <c r="B285" s="236" t="s">
        <v>805</v>
      </c>
      <c r="C285" s="237" t="s">
        <v>1797</v>
      </c>
      <c r="D285" s="234">
        <f>+D286+D287</f>
        <v>0</v>
      </c>
      <c r="E285" s="234">
        <f>+E286+E287</f>
        <v>0</v>
      </c>
      <c r="F285" s="160" t="s">
        <v>2120</v>
      </c>
      <c r="G285" s="172"/>
      <c r="H285" s="173"/>
      <c r="I285" s="173"/>
      <c r="K285" s="168"/>
      <c r="M285" s="173"/>
    </row>
    <row r="286" spans="1:13" s="161" customFormat="1" ht="24.95" customHeight="1">
      <c r="A286" s="381" t="s">
        <v>1547</v>
      </c>
      <c r="B286" s="180" t="s">
        <v>807</v>
      </c>
      <c r="C286" s="181" t="s">
        <v>1798</v>
      </c>
      <c r="D286" s="171">
        <f>+'Alimentazione CE Costi'!H223</f>
        <v>0</v>
      </c>
      <c r="E286" s="171">
        <f>+'Alimentazione CE Costi'!I223</f>
        <v>0</v>
      </c>
      <c r="F286" s="160"/>
      <c r="H286" s="173"/>
      <c r="I286" s="173"/>
      <c r="K286" s="168"/>
      <c r="M286" s="173"/>
    </row>
    <row r="287" spans="1:13" s="161" customFormat="1" ht="24.95" customHeight="1">
      <c r="A287" s="381" t="s">
        <v>1547</v>
      </c>
      <c r="B287" s="180" t="s">
        <v>809</v>
      </c>
      <c r="C287" s="181" t="s">
        <v>1799</v>
      </c>
      <c r="D287" s="171">
        <f>+'Alimentazione CE Costi'!H224</f>
        <v>0</v>
      </c>
      <c r="E287" s="171">
        <f>+'Alimentazione CE Costi'!I224</f>
        <v>0</v>
      </c>
      <c r="F287" s="160"/>
      <c r="H287" s="173"/>
      <c r="I287" s="173"/>
      <c r="K287" s="168"/>
      <c r="M287" s="173"/>
    </row>
    <row r="288" spans="1:13" s="179" customFormat="1" ht="24.95" customHeight="1">
      <c r="A288" s="379"/>
      <c r="B288" s="177" t="s">
        <v>811</v>
      </c>
      <c r="C288" s="178" t="s">
        <v>1800</v>
      </c>
      <c r="D288" s="171">
        <f>+'Alimentazione CE Costi'!H226+'Alimentazione CE Costi'!H227+'Alimentazione CE Costi'!H228+'Alimentazione CE Costi'!H229</f>
        <v>0</v>
      </c>
      <c r="E288" s="171">
        <f>+'Alimentazione CE Costi'!I226+'Alimentazione CE Costi'!I227+'Alimentazione CE Costi'!I228+'Alimentazione CE Costi'!I229</f>
        <v>0</v>
      </c>
      <c r="F288" s="160"/>
      <c r="G288" s="161"/>
      <c r="H288" s="173"/>
      <c r="I288" s="173"/>
      <c r="K288" s="168"/>
      <c r="M288" s="173"/>
    </row>
    <row r="289" spans="1:13" s="179" customFormat="1" ht="24.95" customHeight="1">
      <c r="A289" s="379" t="s">
        <v>1592</v>
      </c>
      <c r="B289" s="177" t="s">
        <v>817</v>
      </c>
      <c r="C289" s="178" t="s">
        <v>1801</v>
      </c>
      <c r="D289" s="171">
        <f>+'Alimentazione CE Costi'!H230</f>
        <v>0</v>
      </c>
      <c r="E289" s="171">
        <f>+'Alimentazione CE Costi'!I230</f>
        <v>0</v>
      </c>
      <c r="F289" s="160"/>
      <c r="G289" s="161"/>
      <c r="H289" s="173"/>
      <c r="I289" s="173"/>
      <c r="K289" s="168"/>
      <c r="M289" s="173"/>
    </row>
    <row r="290" spans="1:13" s="179" customFormat="1" ht="24.95" customHeight="1">
      <c r="A290" s="379" t="s">
        <v>1596</v>
      </c>
      <c r="B290" s="177" t="s">
        <v>819</v>
      </c>
      <c r="C290" s="178" t="s">
        <v>1802</v>
      </c>
      <c r="D290" s="171">
        <f>+'Alimentazione CE Costi'!H231</f>
        <v>0</v>
      </c>
      <c r="E290" s="171">
        <f>+'Alimentazione CE Costi'!I231</f>
        <v>0</v>
      </c>
      <c r="F290" s="160"/>
      <c r="G290" s="161"/>
      <c r="H290" s="173"/>
      <c r="I290" s="173"/>
      <c r="K290" s="168"/>
      <c r="M290" s="173"/>
    </row>
    <row r="291" spans="1:13" s="179" customFormat="1" ht="24.95" customHeight="1">
      <c r="A291" s="379"/>
      <c r="B291" s="177" t="s">
        <v>820</v>
      </c>
      <c r="C291" s="178" t="s">
        <v>1803</v>
      </c>
      <c r="D291" s="171">
        <f>+ROUND(SUM('Alimentazione CE Costi'!H233:H240),2)</f>
        <v>0</v>
      </c>
      <c r="E291" s="171">
        <f>+ROUND(SUM('Alimentazione CE Costi'!I233:I240),2)</f>
        <v>0</v>
      </c>
      <c r="F291" s="160"/>
      <c r="G291" s="161"/>
      <c r="H291" s="173"/>
      <c r="I291" s="173"/>
      <c r="K291" s="168"/>
      <c r="M291" s="173"/>
    </row>
    <row r="292" spans="1:13" s="179" customFormat="1" ht="24.95" customHeight="1">
      <c r="A292" s="379"/>
      <c r="B292" s="177" t="s">
        <v>826</v>
      </c>
      <c r="C292" s="178" t="s">
        <v>1804</v>
      </c>
      <c r="D292" s="171">
        <f>+'Alimentazione CE Costi'!H242+'Alimentazione CE Costi'!H243</f>
        <v>0</v>
      </c>
      <c r="E292" s="171">
        <f>+'Alimentazione CE Costi'!I242+'Alimentazione CE Costi'!I243</f>
        <v>0</v>
      </c>
      <c r="F292" s="160"/>
      <c r="G292" s="161"/>
      <c r="H292" s="173"/>
      <c r="I292" s="173"/>
      <c r="K292" s="168"/>
      <c r="M292" s="173"/>
    </row>
    <row r="293" spans="1:13" s="179" customFormat="1" ht="24.95" customHeight="1">
      <c r="A293" s="383"/>
      <c r="B293" s="245" t="s">
        <v>829</v>
      </c>
      <c r="C293" s="246" t="s">
        <v>1805</v>
      </c>
      <c r="D293" s="231">
        <f>SUM(D294:D300)</f>
        <v>0</v>
      </c>
      <c r="E293" s="231">
        <f>SUM(E294:E300)</f>
        <v>1648</v>
      </c>
      <c r="F293" s="160" t="s">
        <v>2120</v>
      </c>
      <c r="G293" s="172"/>
      <c r="H293" s="173"/>
      <c r="I293" s="173"/>
      <c r="K293" s="168"/>
      <c r="M293" s="173"/>
    </row>
    <row r="294" spans="1:13" s="179" customFormat="1" ht="24.95" customHeight="1">
      <c r="A294" s="379"/>
      <c r="B294" s="177" t="s">
        <v>831</v>
      </c>
      <c r="C294" s="178" t="s">
        <v>1806</v>
      </c>
      <c r="D294" s="171">
        <f>+'Alimentazione CE Costi'!H245</f>
        <v>0</v>
      </c>
      <c r="E294" s="171">
        <f>+'Alimentazione CE Costi'!I245</f>
        <v>0</v>
      </c>
      <c r="F294" s="160"/>
      <c r="G294" s="161"/>
      <c r="H294" s="173"/>
      <c r="I294" s="173"/>
      <c r="K294" s="168"/>
      <c r="M294" s="173"/>
    </row>
    <row r="295" spans="1:13" s="179" customFormat="1" ht="24.95" customHeight="1">
      <c r="A295" s="379"/>
      <c r="B295" s="177" t="s">
        <v>833</v>
      </c>
      <c r="C295" s="178" t="s">
        <v>1807</v>
      </c>
      <c r="D295" s="171">
        <f>+'Alimentazione CE Costi'!H246</f>
        <v>0</v>
      </c>
      <c r="E295" s="171">
        <f>+'Alimentazione CE Costi'!I246</f>
        <v>0</v>
      </c>
      <c r="F295" s="160"/>
      <c r="G295" s="161"/>
      <c r="H295" s="173"/>
      <c r="I295" s="173"/>
      <c r="K295" s="168"/>
      <c r="M295" s="173"/>
    </row>
    <row r="296" spans="1:13" s="179" customFormat="1" ht="24.95" customHeight="1">
      <c r="A296" s="379"/>
      <c r="B296" s="177" t="s">
        <v>835</v>
      </c>
      <c r="C296" s="178" t="s">
        <v>1808</v>
      </c>
      <c r="D296" s="171">
        <f>+'Alimentazione CE Costi'!H247</f>
        <v>0</v>
      </c>
      <c r="E296" s="171">
        <f>+'Alimentazione CE Costi'!I247</f>
        <v>0</v>
      </c>
      <c r="F296" s="160"/>
      <c r="G296" s="161"/>
      <c r="H296" s="173"/>
      <c r="I296" s="173"/>
      <c r="K296" s="168"/>
      <c r="M296" s="173"/>
    </row>
    <row r="297" spans="1:13" s="179" customFormat="1" ht="24.95" customHeight="1">
      <c r="A297" s="379"/>
      <c r="B297" s="177" t="s">
        <v>837</v>
      </c>
      <c r="C297" s="178" t="s">
        <v>1809</v>
      </c>
      <c r="D297" s="171">
        <f>+'Alimentazione CE Costi'!H249+'Alimentazione CE Costi'!H250+'Alimentazione CE Costi'!H251+'Alimentazione CE Costi'!H252</f>
        <v>0</v>
      </c>
      <c r="E297" s="171">
        <f>+'Alimentazione CE Costi'!I249+'Alimentazione CE Costi'!I250+'Alimentazione CE Costi'!I251+'Alimentazione CE Costi'!I252</f>
        <v>0</v>
      </c>
      <c r="F297" s="160"/>
      <c r="G297" s="161"/>
      <c r="H297" s="173"/>
      <c r="I297" s="173"/>
      <c r="K297" s="168"/>
      <c r="M297" s="173"/>
    </row>
    <row r="298" spans="1:13" s="179" customFormat="1" ht="24.95" customHeight="1">
      <c r="A298" s="379" t="s">
        <v>1547</v>
      </c>
      <c r="B298" s="177" t="s">
        <v>843</v>
      </c>
      <c r="C298" s="178" t="s">
        <v>1810</v>
      </c>
      <c r="D298" s="171">
        <f>+'Alimentazione CE Costi'!H254+'Alimentazione CE Costi'!H255+'Alimentazione CE Costi'!H256+'Alimentazione CE Costi'!H257</f>
        <v>0</v>
      </c>
      <c r="E298" s="171">
        <f>+'Alimentazione CE Costi'!I254+'Alimentazione CE Costi'!I255+'Alimentazione CE Costi'!I256+'Alimentazione CE Costi'!I257</f>
        <v>0</v>
      </c>
      <c r="F298" s="160"/>
      <c r="G298" s="161"/>
      <c r="H298" s="173"/>
      <c r="I298" s="173"/>
      <c r="K298" s="168"/>
      <c r="M298" s="173"/>
    </row>
    <row r="299" spans="1:13" s="179" customFormat="1" ht="24.95" customHeight="1">
      <c r="A299" s="379"/>
      <c r="B299" s="177" t="s">
        <v>845</v>
      </c>
      <c r="C299" s="178" t="s">
        <v>1811</v>
      </c>
      <c r="D299" s="171">
        <f>+ROUND(SUM('Alimentazione CE Costi'!H259:H269),2)</f>
        <v>0</v>
      </c>
      <c r="E299" s="171">
        <f>+ROUND(SUM('Alimentazione CE Costi'!I259:I269),2)</f>
        <v>1648</v>
      </c>
      <c r="F299" s="160"/>
      <c r="G299" s="161"/>
      <c r="H299" s="173"/>
      <c r="I299" s="173"/>
      <c r="K299" s="168"/>
      <c r="M299" s="173"/>
    </row>
    <row r="300" spans="1:13" s="179" customFormat="1" ht="24.95" customHeight="1">
      <c r="A300" s="379" t="s">
        <v>1547</v>
      </c>
      <c r="B300" s="177" t="s">
        <v>856</v>
      </c>
      <c r="C300" s="178" t="s">
        <v>1812</v>
      </c>
      <c r="D300" s="171">
        <f>+ROUND(SUM('Alimentazione CE Costi'!H271:H279),2)</f>
        <v>0</v>
      </c>
      <c r="E300" s="171">
        <f>+ROUND(SUM('Alimentazione CE Costi'!I271:I279),2)</f>
        <v>0</v>
      </c>
      <c r="F300" s="160"/>
      <c r="G300" s="161"/>
      <c r="H300" s="173"/>
      <c r="I300" s="173"/>
      <c r="K300" s="168"/>
      <c r="M300" s="173"/>
    </row>
    <row r="301" spans="1:13" s="179" customFormat="1" ht="24.95" customHeight="1">
      <c r="A301" s="379"/>
      <c r="B301" s="245" t="s">
        <v>858</v>
      </c>
      <c r="C301" s="246" t="s">
        <v>1813</v>
      </c>
      <c r="D301" s="231">
        <f>SUM(D302:D308)</f>
        <v>5558251</v>
      </c>
      <c r="E301" s="231">
        <f>SUM(E302:E308)</f>
        <v>5648934</v>
      </c>
      <c r="F301" s="160" t="s">
        <v>2120</v>
      </c>
      <c r="G301" s="172"/>
      <c r="H301" s="173"/>
      <c r="I301" s="173"/>
      <c r="K301" s="168"/>
      <c r="M301" s="173"/>
    </row>
    <row r="302" spans="1:13" s="179" customFormat="1" ht="24.95" customHeight="1">
      <c r="A302" s="383"/>
      <c r="B302" s="177" t="s">
        <v>860</v>
      </c>
      <c r="C302" s="178" t="s">
        <v>1814</v>
      </c>
      <c r="D302" s="171">
        <f>+'Alimentazione CE Costi'!H281</f>
        <v>2332251</v>
      </c>
      <c r="E302" s="171">
        <f>+'Alimentazione CE Costi'!I281</f>
        <v>2327000</v>
      </c>
      <c r="F302" s="160"/>
      <c r="G302" s="161"/>
      <c r="H302" s="173"/>
      <c r="I302" s="173"/>
      <c r="K302" s="168"/>
      <c r="M302" s="173"/>
    </row>
    <row r="303" spans="1:13" s="179" customFormat="1" ht="24.95" customHeight="1">
      <c r="A303" s="383"/>
      <c r="B303" s="177" t="s">
        <v>862</v>
      </c>
      <c r="C303" s="178" t="s">
        <v>1815</v>
      </c>
      <c r="D303" s="171">
        <f>+'Alimentazione CE Costi'!H282</f>
        <v>0</v>
      </c>
      <c r="E303" s="171">
        <f>+'Alimentazione CE Costi'!I282</f>
        <v>0</v>
      </c>
      <c r="F303" s="160"/>
      <c r="G303" s="161"/>
      <c r="H303" s="173"/>
      <c r="I303" s="173"/>
      <c r="K303" s="168"/>
      <c r="M303" s="173"/>
    </row>
    <row r="304" spans="1:13" s="179" customFormat="1" ht="24.95" customHeight="1">
      <c r="A304" s="379"/>
      <c r="B304" s="177" t="s">
        <v>864</v>
      </c>
      <c r="C304" s="178" t="s">
        <v>1816</v>
      </c>
      <c r="D304" s="171">
        <f>+'Alimentazione CE Costi'!H283</f>
        <v>0</v>
      </c>
      <c r="E304" s="171">
        <f>+'Alimentazione CE Costi'!I283</f>
        <v>0</v>
      </c>
      <c r="F304" s="160"/>
      <c r="G304" s="161"/>
      <c r="H304" s="173"/>
      <c r="I304" s="173"/>
      <c r="K304" s="168"/>
      <c r="M304" s="173"/>
    </row>
    <row r="305" spans="1:13" s="179" customFormat="1" ht="24.95" customHeight="1">
      <c r="A305" s="383"/>
      <c r="B305" s="177" t="s">
        <v>866</v>
      </c>
      <c r="C305" s="178" t="s">
        <v>1817</v>
      </c>
      <c r="D305" s="171">
        <f>+'Alimentazione CE Costi'!H284</f>
        <v>0</v>
      </c>
      <c r="E305" s="171">
        <f>+'Alimentazione CE Costi'!I284</f>
        <v>0</v>
      </c>
      <c r="F305" s="160"/>
      <c r="G305" s="161"/>
      <c r="H305" s="173"/>
      <c r="I305" s="173"/>
      <c r="K305" s="168"/>
      <c r="M305" s="173"/>
    </row>
    <row r="306" spans="1:13" s="179" customFormat="1" ht="24.95" customHeight="1">
      <c r="A306" s="383"/>
      <c r="B306" s="177" t="s">
        <v>868</v>
      </c>
      <c r="C306" s="178" t="s">
        <v>1818</v>
      </c>
      <c r="D306" s="171">
        <f>+ROUND(SUM('Alimentazione CE Costi'!H286:H295),2)</f>
        <v>391000</v>
      </c>
      <c r="E306" s="171">
        <f>+ROUND(SUM('Alimentazione CE Costi'!I286:I295),2)</f>
        <v>2386934</v>
      </c>
      <c r="F306" s="160"/>
      <c r="G306" s="161"/>
      <c r="H306" s="173"/>
      <c r="I306" s="173"/>
      <c r="K306" s="168"/>
      <c r="M306" s="173"/>
    </row>
    <row r="307" spans="1:13" s="179" customFormat="1" ht="24.95" customHeight="1">
      <c r="A307" s="383" t="s">
        <v>1547</v>
      </c>
      <c r="B307" s="177" t="s">
        <v>879</v>
      </c>
      <c r="C307" s="178" t="s">
        <v>1819</v>
      </c>
      <c r="D307" s="171">
        <f>+'Alimentazione CE Costi'!H297+'Alimentazione CE Costi'!H298</f>
        <v>2835000</v>
      </c>
      <c r="E307" s="171">
        <f>+'Alimentazione CE Costi'!I297+'Alimentazione CE Costi'!I298</f>
        <v>935000</v>
      </c>
      <c r="F307" s="160"/>
      <c r="G307" s="161"/>
      <c r="H307" s="173"/>
      <c r="I307" s="173"/>
      <c r="K307" s="168"/>
      <c r="M307" s="173"/>
    </row>
    <row r="308" spans="1:13" s="186" customFormat="1" ht="24.95" customHeight="1">
      <c r="A308" s="379" t="s">
        <v>1547</v>
      </c>
      <c r="B308" s="177" t="s">
        <v>883</v>
      </c>
      <c r="C308" s="178" t="s">
        <v>1820</v>
      </c>
      <c r="D308" s="171">
        <f>+'Alimentazione CE Costi'!H299</f>
        <v>0</v>
      </c>
      <c r="E308" s="171">
        <f>+'Alimentazione CE Costi'!I299</f>
        <v>0</v>
      </c>
      <c r="F308" s="160"/>
      <c r="G308" s="160"/>
      <c r="H308" s="191"/>
      <c r="I308" s="191"/>
      <c r="K308" s="168"/>
      <c r="M308" s="173"/>
    </row>
    <row r="309" spans="1:13" s="179" customFormat="1" ht="24.95" customHeight="1">
      <c r="A309" s="379"/>
      <c r="B309" s="245" t="s">
        <v>885</v>
      </c>
      <c r="C309" s="246" t="s">
        <v>1821</v>
      </c>
      <c r="D309" s="231">
        <f>SUM(D310:D312,D319)</f>
        <v>276930</v>
      </c>
      <c r="E309" s="231">
        <f>SUM(E310:E312,E319)</f>
        <v>276930</v>
      </c>
      <c r="F309" s="160" t="s">
        <v>2120</v>
      </c>
      <c r="G309" s="172"/>
      <c r="H309" s="173"/>
      <c r="I309" s="173"/>
      <c r="K309" s="168"/>
      <c r="M309" s="173"/>
    </row>
    <row r="310" spans="1:13" s="161" customFormat="1" ht="24.95" customHeight="1">
      <c r="A310" s="381" t="s">
        <v>1547</v>
      </c>
      <c r="B310" s="177" t="s">
        <v>887</v>
      </c>
      <c r="C310" s="178" t="s">
        <v>1822</v>
      </c>
      <c r="D310" s="171">
        <f>+'Alimentazione CE Costi'!H301</f>
        <v>0</v>
      </c>
      <c r="E310" s="171">
        <f>+'Alimentazione CE Costi'!I301</f>
        <v>0</v>
      </c>
      <c r="F310" s="160"/>
      <c r="H310" s="173"/>
      <c r="I310" s="173"/>
      <c r="K310" s="168"/>
      <c r="M310" s="173"/>
    </row>
    <row r="311" spans="1:13" s="161" customFormat="1" ht="24.95" customHeight="1">
      <c r="A311" s="381"/>
      <c r="B311" s="177" t="s">
        <v>889</v>
      </c>
      <c r="C311" s="178" t="s">
        <v>1823</v>
      </c>
      <c r="D311" s="171">
        <f>+'Alimentazione CE Costi'!H302</f>
        <v>30500</v>
      </c>
      <c r="E311" s="171">
        <f>+'Alimentazione CE Costi'!I302</f>
        <v>30500</v>
      </c>
      <c r="F311" s="160"/>
      <c r="H311" s="173"/>
      <c r="I311" s="173"/>
      <c r="K311" s="168"/>
      <c r="M311" s="173"/>
    </row>
    <row r="312" spans="1:13" s="161" customFormat="1" ht="24.95" customHeight="1">
      <c r="A312" s="381"/>
      <c r="B312" s="236" t="s">
        <v>891</v>
      </c>
      <c r="C312" s="237" t="s">
        <v>1824</v>
      </c>
      <c r="D312" s="234">
        <f>SUM(D313:D318)</f>
        <v>122430</v>
      </c>
      <c r="E312" s="234">
        <f>SUM(E313:E318)</f>
        <v>122430</v>
      </c>
      <c r="F312" s="160" t="s">
        <v>2120</v>
      </c>
      <c r="G312" s="172"/>
      <c r="H312" s="173"/>
      <c r="I312" s="173"/>
      <c r="K312" s="168"/>
      <c r="M312" s="173"/>
    </row>
    <row r="313" spans="1:13" s="161" customFormat="1" ht="24.95" customHeight="1">
      <c r="A313" s="381"/>
      <c r="B313" s="180" t="s">
        <v>893</v>
      </c>
      <c r="C313" s="181" t="s">
        <v>1825</v>
      </c>
      <c r="D313" s="171">
        <f>+'Alimentazione CE Costi'!H304</f>
        <v>0</v>
      </c>
      <c r="E313" s="171">
        <f>+'Alimentazione CE Costi'!I304</f>
        <v>0</v>
      </c>
      <c r="F313" s="160"/>
      <c r="H313" s="173"/>
      <c r="I313" s="173"/>
      <c r="K313" s="168"/>
      <c r="M313" s="173"/>
    </row>
    <row r="314" spans="1:13" s="161" customFormat="1" ht="24.95" customHeight="1">
      <c r="A314" s="381"/>
      <c r="B314" s="180" t="s">
        <v>895</v>
      </c>
      <c r="C314" s="181" t="s">
        <v>1826</v>
      </c>
      <c r="D314" s="171">
        <f>+'Alimentazione CE Costi'!H306+'Alimentazione CE Costi'!H307+'Alimentazione CE Costi'!H308</f>
        <v>0</v>
      </c>
      <c r="E314" s="171">
        <f>+'Alimentazione CE Costi'!I306+'Alimentazione CE Costi'!I307+'Alimentazione CE Costi'!I308</f>
        <v>0</v>
      </c>
      <c r="F314" s="160"/>
      <c r="H314" s="173"/>
      <c r="I314" s="173"/>
      <c r="K314" s="168"/>
      <c r="M314" s="173"/>
    </row>
    <row r="315" spans="1:13" s="161" customFormat="1" ht="24.95" customHeight="1">
      <c r="A315" s="381"/>
      <c r="B315" s="180" t="s">
        <v>900</v>
      </c>
      <c r="C315" s="181" t="s">
        <v>1827</v>
      </c>
      <c r="D315" s="171">
        <f>+'Alimentazione CE Costi'!H310+'Alimentazione CE Costi'!H311+'Alimentazione CE Costi'!H312+'Alimentazione CE Costi'!H313</f>
        <v>0</v>
      </c>
      <c r="E315" s="171">
        <f>+'Alimentazione CE Costi'!I310+'Alimentazione CE Costi'!I311+'Alimentazione CE Costi'!I312+'Alimentazione CE Costi'!I313</f>
        <v>0</v>
      </c>
      <c r="F315" s="160"/>
      <c r="H315" s="173"/>
      <c r="I315" s="173"/>
      <c r="K315" s="168"/>
      <c r="M315" s="173"/>
    </row>
    <row r="316" spans="1:13" s="161" customFormat="1" ht="24.95" customHeight="1">
      <c r="A316" s="381"/>
      <c r="B316" s="180" t="s">
        <v>906</v>
      </c>
      <c r="C316" s="181" t="s">
        <v>1828</v>
      </c>
      <c r="D316" s="171">
        <f>+'Alimentazione CE Costi'!H315+'Alimentazione CE Costi'!H316</f>
        <v>0</v>
      </c>
      <c r="E316" s="171">
        <f>+'Alimentazione CE Costi'!I315+'Alimentazione CE Costi'!I316</f>
        <v>0</v>
      </c>
      <c r="F316" s="160"/>
      <c r="H316" s="173"/>
      <c r="I316" s="173"/>
      <c r="K316" s="168"/>
      <c r="M316" s="173"/>
    </row>
    <row r="317" spans="1:13" s="161" customFormat="1" ht="24.95" customHeight="1">
      <c r="A317" s="381"/>
      <c r="B317" s="180" t="s">
        <v>909</v>
      </c>
      <c r="C317" s="181" t="s">
        <v>1829</v>
      </c>
      <c r="D317" s="171">
        <f>+'Alimentazione CE Costi'!H317</f>
        <v>0</v>
      </c>
      <c r="E317" s="171">
        <f>+'Alimentazione CE Costi'!I317</f>
        <v>0</v>
      </c>
      <c r="F317" s="160"/>
      <c r="H317" s="173"/>
      <c r="I317" s="173"/>
      <c r="K317" s="168"/>
      <c r="M317" s="173"/>
    </row>
    <row r="318" spans="1:13" s="161" customFormat="1" ht="24.95" customHeight="1">
      <c r="A318" s="381"/>
      <c r="B318" s="180" t="s">
        <v>911</v>
      </c>
      <c r="C318" s="181" t="s">
        <v>1830</v>
      </c>
      <c r="D318" s="171">
        <f>+ROUND(SUM('Alimentazione CE Costi'!H319:H327),2)</f>
        <v>122430</v>
      </c>
      <c r="E318" s="171">
        <f>+ROUND(SUM('Alimentazione CE Costi'!I319:I327),2)</f>
        <v>122430</v>
      </c>
      <c r="F318" s="160"/>
      <c r="H318" s="173"/>
      <c r="I318" s="173"/>
      <c r="K318" s="168"/>
      <c r="M318" s="173"/>
    </row>
    <row r="319" spans="1:13" s="161" customFormat="1" ht="24.95" customHeight="1">
      <c r="A319" s="381"/>
      <c r="B319" s="236" t="s">
        <v>922</v>
      </c>
      <c r="C319" s="237" t="s">
        <v>1831</v>
      </c>
      <c r="D319" s="234">
        <f>SUM(D320:D322)</f>
        <v>124000</v>
      </c>
      <c r="E319" s="234">
        <f>SUM(E320:E322)</f>
        <v>124000</v>
      </c>
      <c r="F319" s="160" t="s">
        <v>2120</v>
      </c>
      <c r="G319" s="172"/>
      <c r="H319" s="173"/>
      <c r="I319" s="173"/>
      <c r="K319" s="168"/>
      <c r="M319" s="173"/>
    </row>
    <row r="320" spans="1:13" s="161" customFormat="1" ht="24.95" customHeight="1">
      <c r="A320" s="381" t="s">
        <v>1547</v>
      </c>
      <c r="B320" s="180" t="s">
        <v>924</v>
      </c>
      <c r="C320" s="181" t="s">
        <v>1832</v>
      </c>
      <c r="D320" s="171">
        <f>+'Alimentazione CE Costi'!H329</f>
        <v>124000</v>
      </c>
      <c r="E320" s="171">
        <f>+'Alimentazione CE Costi'!I329</f>
        <v>124000</v>
      </c>
      <c r="F320" s="160"/>
      <c r="H320" s="173"/>
      <c r="I320" s="173"/>
      <c r="K320" s="168"/>
      <c r="M320" s="173"/>
    </row>
    <row r="321" spans="1:13" s="161" customFormat="1" ht="24.95" customHeight="1">
      <c r="A321" s="381"/>
      <c r="B321" s="180" t="s">
        <v>926</v>
      </c>
      <c r="C321" s="181" t="s">
        <v>1833</v>
      </c>
      <c r="D321" s="171">
        <f>+'Alimentazione CE Costi'!H330</f>
        <v>0</v>
      </c>
      <c r="E321" s="171">
        <f>+'Alimentazione CE Costi'!I330</f>
        <v>0</v>
      </c>
      <c r="F321" s="160"/>
      <c r="H321" s="173"/>
      <c r="I321" s="173"/>
      <c r="K321" s="168"/>
      <c r="M321" s="173"/>
    </row>
    <row r="322" spans="1:13" s="161" customFormat="1" ht="24.95" customHeight="1">
      <c r="A322" s="381" t="s">
        <v>1596</v>
      </c>
      <c r="B322" s="180" t="s">
        <v>928</v>
      </c>
      <c r="C322" s="181" t="s">
        <v>1834</v>
      </c>
      <c r="D322" s="171">
        <f>+'Alimentazione CE Costi'!H331</f>
        <v>0</v>
      </c>
      <c r="E322" s="171">
        <f>+'Alimentazione CE Costi'!I331</f>
        <v>0</v>
      </c>
      <c r="F322" s="160"/>
      <c r="H322" s="173"/>
      <c r="I322" s="173"/>
      <c r="K322" s="168"/>
      <c r="M322" s="173"/>
    </row>
    <row r="323" spans="1:13" s="161" customFormat="1" ht="24.95" customHeight="1">
      <c r="A323" s="381"/>
      <c r="B323" s="245" t="s">
        <v>930</v>
      </c>
      <c r="C323" s="246" t="s">
        <v>1835</v>
      </c>
      <c r="D323" s="231">
        <f>SUM(D324:D330)</f>
        <v>2351000</v>
      </c>
      <c r="E323" s="231">
        <f>SUM(E324:E330)</f>
        <v>2381000</v>
      </c>
      <c r="F323" s="160" t="s">
        <v>2120</v>
      </c>
      <c r="G323" s="172"/>
      <c r="H323" s="173"/>
      <c r="I323" s="173"/>
      <c r="K323" s="168"/>
      <c r="M323" s="173"/>
    </row>
    <row r="324" spans="1:13" s="161" customFormat="1" ht="24.95" customHeight="1">
      <c r="A324" s="386" t="s">
        <v>1547</v>
      </c>
      <c r="B324" s="177" t="s">
        <v>932</v>
      </c>
      <c r="C324" s="178" t="s">
        <v>1836</v>
      </c>
      <c r="D324" s="171">
        <f>+'Alimentazione CE Costi'!H333</f>
        <v>0</v>
      </c>
      <c r="E324" s="171">
        <f>+'Alimentazione CE Costi'!I333</f>
        <v>0</v>
      </c>
      <c r="F324" s="160"/>
      <c r="H324" s="173"/>
      <c r="I324" s="173"/>
      <c r="K324" s="168"/>
      <c r="M324" s="173"/>
    </row>
    <row r="325" spans="1:13" s="161" customFormat="1" ht="24.95" customHeight="1">
      <c r="A325" s="381"/>
      <c r="B325" s="177" t="s">
        <v>934</v>
      </c>
      <c r="C325" s="178" t="s">
        <v>1837</v>
      </c>
      <c r="D325" s="171">
        <f>+'Alimentazione CE Costi'!H334</f>
        <v>0</v>
      </c>
      <c r="E325" s="171">
        <f>+'Alimentazione CE Costi'!I334</f>
        <v>0</v>
      </c>
      <c r="F325" s="160"/>
      <c r="H325" s="173"/>
      <c r="I325" s="173"/>
      <c r="K325" s="168"/>
      <c r="M325" s="173"/>
    </row>
    <row r="326" spans="1:13" s="161" customFormat="1" ht="24.95" customHeight="1">
      <c r="A326" s="381" t="s">
        <v>1596</v>
      </c>
      <c r="B326" s="177" t="s">
        <v>936</v>
      </c>
      <c r="C326" s="178" t="s">
        <v>1838</v>
      </c>
      <c r="D326" s="171">
        <f>+'Alimentazione CE Costi'!H335</f>
        <v>0</v>
      </c>
      <c r="E326" s="171">
        <f>+'Alimentazione CE Costi'!I335</f>
        <v>0</v>
      </c>
      <c r="F326" s="160"/>
      <c r="H326" s="173"/>
      <c r="I326" s="173"/>
      <c r="K326" s="168"/>
      <c r="M326" s="173"/>
    </row>
    <row r="327" spans="1:13" s="161" customFormat="1" ht="24.95" customHeight="1">
      <c r="A327" s="386"/>
      <c r="B327" s="177" t="s">
        <v>938</v>
      </c>
      <c r="C327" s="178" t="s">
        <v>1839</v>
      </c>
      <c r="D327" s="171">
        <f>+'Alimentazione CE Costi'!H337+'Alimentazione CE Costi'!H338</f>
        <v>2351000</v>
      </c>
      <c r="E327" s="171">
        <f>+'Alimentazione CE Costi'!I337+'Alimentazione CE Costi'!I338</f>
        <v>2381000</v>
      </c>
      <c r="F327" s="160"/>
      <c r="H327" s="173"/>
      <c r="I327" s="173"/>
      <c r="K327" s="168"/>
      <c r="M327" s="173"/>
    </row>
    <row r="328" spans="1:13" s="179" customFormat="1" ht="24.95" customHeight="1">
      <c r="A328" s="383"/>
      <c r="B328" s="177" t="s">
        <v>941</v>
      </c>
      <c r="C328" s="178" t="s">
        <v>1840</v>
      </c>
      <c r="D328" s="171">
        <f>+'Alimentazione CE Costi'!H339</f>
        <v>0</v>
      </c>
      <c r="E328" s="171">
        <f>+'Alimentazione CE Costi'!I339</f>
        <v>0</v>
      </c>
      <c r="F328" s="160"/>
      <c r="G328" s="161"/>
      <c r="H328" s="173"/>
      <c r="I328" s="173"/>
      <c r="K328" s="168"/>
      <c r="M328" s="173"/>
    </row>
    <row r="329" spans="1:13" s="179" customFormat="1" ht="24.95" customHeight="1">
      <c r="A329" s="383" t="s">
        <v>1547</v>
      </c>
      <c r="B329" s="177" t="s">
        <v>943</v>
      </c>
      <c r="C329" s="178" t="s">
        <v>1841</v>
      </c>
      <c r="D329" s="171">
        <f>+'Alimentazione CE Costi'!H340</f>
        <v>0</v>
      </c>
      <c r="E329" s="171">
        <f>+'Alimentazione CE Costi'!I340</f>
        <v>0</v>
      </c>
      <c r="F329" s="160"/>
      <c r="G329" s="161"/>
      <c r="H329" s="173"/>
      <c r="I329" s="173"/>
      <c r="K329" s="168"/>
      <c r="M329" s="173"/>
    </row>
    <row r="330" spans="1:13" s="179" customFormat="1" ht="24.95" customHeight="1">
      <c r="A330" s="383" t="s">
        <v>1596</v>
      </c>
      <c r="B330" s="177" t="s">
        <v>945</v>
      </c>
      <c r="C330" s="178" t="s">
        <v>1842</v>
      </c>
      <c r="D330" s="171">
        <f>+'Alimentazione CE Costi'!H341</f>
        <v>0</v>
      </c>
      <c r="E330" s="171">
        <f>+'Alimentazione CE Costi'!I341</f>
        <v>0</v>
      </c>
      <c r="F330" s="160"/>
      <c r="G330" s="161"/>
      <c r="H330" s="173"/>
      <c r="I330" s="173"/>
      <c r="K330" s="168"/>
      <c r="M330" s="173"/>
    </row>
    <row r="331" spans="1:13" s="179" customFormat="1" ht="24.95" customHeight="1">
      <c r="A331" s="387" t="s">
        <v>1592</v>
      </c>
      <c r="B331" s="174" t="s">
        <v>946</v>
      </c>
      <c r="C331" s="175" t="s">
        <v>1843</v>
      </c>
      <c r="D331" s="171">
        <f>+'Alimentazione CE Costi'!H342</f>
        <v>0</v>
      </c>
      <c r="E331" s="171">
        <f>+'Alimentazione CE Costi'!I342</f>
        <v>0</v>
      </c>
      <c r="F331" s="160"/>
      <c r="G331" s="161"/>
      <c r="H331" s="173"/>
      <c r="I331" s="173"/>
      <c r="K331" s="168"/>
      <c r="M331" s="173"/>
    </row>
    <row r="332" spans="1:13" s="179" customFormat="1" ht="24.95" customHeight="1">
      <c r="A332" s="383"/>
      <c r="B332" s="218" t="s">
        <v>948</v>
      </c>
      <c r="C332" s="219" t="s">
        <v>1844</v>
      </c>
      <c r="D332" s="217">
        <f>+D333+D353+D367</f>
        <v>15139246</v>
      </c>
      <c r="E332" s="217">
        <f>+E333+E353+E367</f>
        <v>14554767</v>
      </c>
      <c r="F332" s="160" t="s">
        <v>2120</v>
      </c>
      <c r="G332" s="161"/>
      <c r="H332" s="173"/>
      <c r="I332" s="173"/>
      <c r="K332" s="168"/>
      <c r="M332" s="173"/>
    </row>
    <row r="333" spans="1:13" s="179" customFormat="1" ht="24.95" customHeight="1">
      <c r="A333" s="379"/>
      <c r="B333" s="245" t="s">
        <v>950</v>
      </c>
      <c r="C333" s="246" t="s">
        <v>1845</v>
      </c>
      <c r="D333" s="231">
        <f>+D334+D335+D336+D339+D340+D341+D342+D343+D344+D345+D346+D349</f>
        <v>13849937</v>
      </c>
      <c r="E333" s="231">
        <f>+E334+E335+E336+E339+E340+E341+E342+E343+E344+E345+E346+E349</f>
        <v>13877017</v>
      </c>
      <c r="F333" s="160" t="s">
        <v>2120</v>
      </c>
      <c r="G333" s="172"/>
      <c r="H333" s="173"/>
      <c r="I333" s="173"/>
      <c r="K333" s="168"/>
      <c r="M333" s="173"/>
    </row>
    <row r="334" spans="1:13" s="179" customFormat="1" ht="24.95" customHeight="1">
      <c r="A334" s="379"/>
      <c r="B334" s="177" t="s">
        <v>952</v>
      </c>
      <c r="C334" s="178" t="s">
        <v>1846</v>
      </c>
      <c r="D334" s="171">
        <f>+'Alimentazione CE Costi'!H345</f>
        <v>0</v>
      </c>
      <c r="E334" s="171">
        <f>+'Alimentazione CE Costi'!I345</f>
        <v>0</v>
      </c>
      <c r="F334" s="160"/>
      <c r="G334" s="161"/>
      <c r="H334" s="173"/>
      <c r="I334" s="173"/>
      <c r="K334" s="168"/>
      <c r="M334" s="173"/>
    </row>
    <row r="335" spans="1:13" s="179" customFormat="1" ht="24.95" customHeight="1">
      <c r="A335" s="379"/>
      <c r="B335" s="177" t="s">
        <v>954</v>
      </c>
      <c r="C335" s="178" t="s">
        <v>1847</v>
      </c>
      <c r="D335" s="171">
        <f>+'Alimentazione CE Costi'!H346</f>
        <v>0</v>
      </c>
      <c r="E335" s="171">
        <f>+'Alimentazione CE Costi'!I346</f>
        <v>0</v>
      </c>
      <c r="F335" s="160"/>
      <c r="G335" s="161"/>
      <c r="H335" s="173"/>
      <c r="I335" s="173"/>
      <c r="K335" s="168"/>
      <c r="M335" s="173"/>
    </row>
    <row r="336" spans="1:13" s="179" customFormat="1" ht="24.95" customHeight="1">
      <c r="A336" s="379"/>
      <c r="B336" s="236" t="s">
        <v>956</v>
      </c>
      <c r="C336" s="237" t="s">
        <v>1848</v>
      </c>
      <c r="D336" s="234">
        <f>+D337+D338</f>
        <v>75000</v>
      </c>
      <c r="E336" s="234">
        <f>+E337+E338</f>
        <v>75000</v>
      </c>
      <c r="F336" s="160" t="s">
        <v>2120</v>
      </c>
      <c r="G336" s="172"/>
      <c r="H336" s="173"/>
      <c r="I336" s="173"/>
      <c r="K336" s="168"/>
      <c r="M336" s="173"/>
    </row>
    <row r="337" spans="1:13" s="186" customFormat="1" ht="24.95" customHeight="1">
      <c r="A337" s="379"/>
      <c r="B337" s="177" t="s">
        <v>958</v>
      </c>
      <c r="C337" s="178" t="s">
        <v>1849</v>
      </c>
      <c r="D337" s="171">
        <f>+'Alimentazione CE Costi'!H348</f>
        <v>75000</v>
      </c>
      <c r="E337" s="171">
        <f>+'Alimentazione CE Costi'!I348</f>
        <v>75000</v>
      </c>
      <c r="F337" s="160"/>
      <c r="G337" s="160"/>
      <c r="H337" s="173"/>
      <c r="I337" s="173"/>
      <c r="K337" s="168"/>
      <c r="M337" s="173"/>
    </row>
    <row r="338" spans="1:13" s="186" customFormat="1" ht="24.95" customHeight="1">
      <c r="A338" s="379"/>
      <c r="B338" s="177" t="s">
        <v>960</v>
      </c>
      <c r="C338" s="178" t="s">
        <v>1850</v>
      </c>
      <c r="D338" s="171">
        <f>+'Alimentazione CE Costi'!H349</f>
        <v>0</v>
      </c>
      <c r="E338" s="171">
        <f>+'Alimentazione CE Costi'!I349</f>
        <v>0</v>
      </c>
      <c r="F338" s="160"/>
      <c r="G338" s="160"/>
      <c r="H338" s="173"/>
      <c r="I338" s="173"/>
      <c r="K338" s="168"/>
      <c r="M338" s="173"/>
    </row>
    <row r="339" spans="1:13" s="179" customFormat="1" ht="24.95" customHeight="1">
      <c r="A339" s="379"/>
      <c r="B339" s="177" t="s">
        <v>962</v>
      </c>
      <c r="C339" s="178" t="s">
        <v>1851</v>
      </c>
      <c r="D339" s="171">
        <f>+'Alimentazione CE Costi'!H350</f>
        <v>0</v>
      </c>
      <c r="E339" s="171">
        <f>+'Alimentazione CE Costi'!I350</f>
        <v>0</v>
      </c>
      <c r="F339" s="160"/>
      <c r="G339" s="161"/>
      <c r="H339" s="173"/>
      <c r="I339" s="173"/>
      <c r="K339" s="168"/>
      <c r="M339" s="173"/>
    </row>
    <row r="340" spans="1:13" s="179" customFormat="1" ht="24.95" customHeight="1">
      <c r="A340" s="379"/>
      <c r="B340" s="177" t="s">
        <v>964</v>
      </c>
      <c r="C340" s="178" t="s">
        <v>1852</v>
      </c>
      <c r="D340" s="171">
        <f>+'Alimentazione CE Costi'!H352+'Alimentazione CE Costi'!H353+'Alimentazione CE Costi'!H354</f>
        <v>25000</v>
      </c>
      <c r="E340" s="171">
        <f>+'Alimentazione CE Costi'!I352+'Alimentazione CE Costi'!I353+'Alimentazione CE Costi'!I354</f>
        <v>25000</v>
      </c>
      <c r="F340" s="160"/>
      <c r="G340" s="161"/>
      <c r="H340" s="173"/>
      <c r="I340" s="173"/>
      <c r="K340" s="168"/>
      <c r="M340" s="173"/>
    </row>
    <row r="341" spans="1:13" s="179" customFormat="1" ht="24.95" customHeight="1">
      <c r="A341" s="379"/>
      <c r="B341" s="177" t="s">
        <v>969</v>
      </c>
      <c r="C341" s="178" t="s">
        <v>1853</v>
      </c>
      <c r="D341" s="171">
        <f>+'Alimentazione CE Costi'!H355</f>
        <v>1500</v>
      </c>
      <c r="E341" s="171">
        <f>+'Alimentazione CE Costi'!I355</f>
        <v>1500</v>
      </c>
      <c r="F341" s="160"/>
      <c r="G341" s="161"/>
      <c r="H341" s="173"/>
      <c r="I341" s="173"/>
      <c r="K341" s="168"/>
      <c r="M341" s="173"/>
    </row>
    <row r="342" spans="1:13" s="179" customFormat="1" ht="24.95" customHeight="1">
      <c r="A342" s="379"/>
      <c r="B342" s="177" t="s">
        <v>971</v>
      </c>
      <c r="C342" s="178" t="s">
        <v>1854</v>
      </c>
      <c r="D342" s="171">
        <f>+'Alimentazione CE Costi'!H356</f>
        <v>90000</v>
      </c>
      <c r="E342" s="171">
        <f>+'Alimentazione CE Costi'!I356</f>
        <v>90000</v>
      </c>
      <c r="F342" s="160"/>
      <c r="G342" s="161"/>
      <c r="H342" s="173"/>
      <c r="I342" s="173"/>
      <c r="K342" s="168"/>
      <c r="M342" s="173"/>
    </row>
    <row r="343" spans="1:13" s="179" customFormat="1" ht="24.95" customHeight="1">
      <c r="A343" s="379"/>
      <c r="B343" s="177" t="s">
        <v>973</v>
      </c>
      <c r="C343" s="178" t="s">
        <v>1855</v>
      </c>
      <c r="D343" s="171">
        <f>+'Alimentazione CE Costi'!H358+'Alimentazione CE Costi'!H359</f>
        <v>26000</v>
      </c>
      <c r="E343" s="171">
        <f>+'Alimentazione CE Costi'!I358+'Alimentazione CE Costi'!I359</f>
        <v>26000</v>
      </c>
      <c r="F343" s="160"/>
      <c r="G343" s="161"/>
      <c r="H343" s="173"/>
      <c r="I343" s="173"/>
      <c r="K343" s="168"/>
      <c r="M343" s="173"/>
    </row>
    <row r="344" spans="1:13" s="179" customFormat="1" ht="24.95" customHeight="1">
      <c r="A344" s="379"/>
      <c r="B344" s="177" t="s">
        <v>977</v>
      </c>
      <c r="C344" s="178" t="s">
        <v>1856</v>
      </c>
      <c r="D344" s="171">
        <f>+'Alimentazione CE Costi'!H360</f>
        <v>7000</v>
      </c>
      <c r="E344" s="171">
        <f>+'Alimentazione CE Costi'!I360</f>
        <v>6000</v>
      </c>
      <c r="F344" s="160"/>
      <c r="G344" s="161"/>
      <c r="H344" s="173"/>
      <c r="I344" s="173"/>
      <c r="K344" s="168"/>
      <c r="M344" s="173"/>
    </row>
    <row r="345" spans="1:13" s="179" customFormat="1" ht="24.95" customHeight="1">
      <c r="A345" s="379"/>
      <c r="B345" s="177" t="s">
        <v>979</v>
      </c>
      <c r="C345" s="178" t="s">
        <v>1857</v>
      </c>
      <c r="D345" s="171">
        <f>+ROUND(SUM('Alimentazione CE Costi'!H362:H366),2)</f>
        <v>244890</v>
      </c>
      <c r="E345" s="171">
        <f>+ROUND(SUM('Alimentazione CE Costi'!I362:I366),2)</f>
        <v>244676</v>
      </c>
      <c r="F345" s="160"/>
      <c r="G345" s="161"/>
      <c r="H345" s="173"/>
      <c r="I345" s="173"/>
      <c r="K345" s="168"/>
      <c r="M345" s="173"/>
    </row>
    <row r="346" spans="1:13" s="179" customFormat="1" ht="24.95" customHeight="1">
      <c r="A346" s="383"/>
      <c r="B346" s="236" t="s">
        <v>985</v>
      </c>
      <c r="C346" s="237" t="s">
        <v>1858</v>
      </c>
      <c r="D346" s="234">
        <f>+D347+D348</f>
        <v>3665164</v>
      </c>
      <c r="E346" s="234">
        <f>+E347+E348</f>
        <v>3665164</v>
      </c>
      <c r="F346" s="160" t="s">
        <v>2120</v>
      </c>
      <c r="G346" s="172"/>
      <c r="H346" s="173"/>
      <c r="I346" s="173"/>
      <c r="K346" s="168"/>
      <c r="M346" s="173"/>
    </row>
    <row r="347" spans="1:13" s="179" customFormat="1" ht="24.95" customHeight="1">
      <c r="A347" s="383"/>
      <c r="B347" s="180" t="s">
        <v>987</v>
      </c>
      <c r="C347" s="181" t="s">
        <v>1859</v>
      </c>
      <c r="D347" s="171">
        <f>+'Alimentazione CE Costi'!H368</f>
        <v>3649164</v>
      </c>
      <c r="E347" s="171">
        <f>+'Alimentazione CE Costi'!I368</f>
        <v>3649164</v>
      </c>
      <c r="F347" s="160"/>
      <c r="G347" s="161"/>
      <c r="H347" s="191"/>
      <c r="I347" s="191"/>
      <c r="K347" s="168"/>
      <c r="M347" s="173"/>
    </row>
    <row r="348" spans="1:13" s="179" customFormat="1" ht="24.95" customHeight="1">
      <c r="A348" s="383"/>
      <c r="B348" s="180" t="s">
        <v>989</v>
      </c>
      <c r="C348" s="181" t="s">
        <v>1860</v>
      </c>
      <c r="D348" s="171">
        <f>+'Alimentazione CE Costi'!H369</f>
        <v>16000</v>
      </c>
      <c r="E348" s="171">
        <f>+'Alimentazione CE Costi'!I369</f>
        <v>16000</v>
      </c>
      <c r="F348" s="160"/>
      <c r="G348" s="161"/>
      <c r="H348" s="173"/>
      <c r="I348" s="173"/>
      <c r="K348" s="168"/>
      <c r="M348" s="173"/>
    </row>
    <row r="349" spans="1:13" s="179" customFormat="1" ht="24.95" customHeight="1">
      <c r="A349" s="383"/>
      <c r="B349" s="236" t="s">
        <v>991</v>
      </c>
      <c r="C349" s="237" t="s">
        <v>1861</v>
      </c>
      <c r="D349" s="234">
        <f>+D350+D351+D352</f>
        <v>9715383</v>
      </c>
      <c r="E349" s="234">
        <f>+E350+E351+E352</f>
        <v>9743677</v>
      </c>
      <c r="F349" s="160" t="s">
        <v>2120</v>
      </c>
      <c r="G349" s="172"/>
      <c r="H349" s="173"/>
      <c r="I349" s="173"/>
      <c r="K349" s="168"/>
      <c r="M349" s="173"/>
    </row>
    <row r="350" spans="1:13" s="179" customFormat="1" ht="24.95" customHeight="1">
      <c r="A350" s="383" t="s">
        <v>1547</v>
      </c>
      <c r="B350" s="180" t="s">
        <v>993</v>
      </c>
      <c r="C350" s="181" t="s">
        <v>1862</v>
      </c>
      <c r="D350" s="171">
        <f>+'Alimentazione CE Costi'!H371</f>
        <v>0</v>
      </c>
      <c r="E350" s="171">
        <f>+'Alimentazione CE Costi'!I371</f>
        <v>0</v>
      </c>
      <c r="F350" s="160"/>
      <c r="G350" s="161"/>
      <c r="H350" s="173"/>
      <c r="I350" s="173"/>
      <c r="K350" s="168"/>
      <c r="M350" s="173"/>
    </row>
    <row r="351" spans="1:13" s="179" customFormat="1" ht="24.95" customHeight="1">
      <c r="A351" s="379"/>
      <c r="B351" s="180" t="s">
        <v>995</v>
      </c>
      <c r="C351" s="181" t="s">
        <v>1863</v>
      </c>
      <c r="D351" s="171">
        <f>+'Alimentazione CE Costi'!H373+'Alimentazione CE Costi'!H374</f>
        <v>50000</v>
      </c>
      <c r="E351" s="171">
        <f>+'Alimentazione CE Costi'!I373+'Alimentazione CE Costi'!I374</f>
        <v>50000</v>
      </c>
      <c r="F351" s="160"/>
      <c r="G351" s="161"/>
      <c r="H351" s="173"/>
      <c r="I351" s="173"/>
      <c r="K351" s="168"/>
      <c r="M351" s="173"/>
    </row>
    <row r="352" spans="1:13" s="179" customFormat="1" ht="24.95" customHeight="1">
      <c r="A352" s="383"/>
      <c r="B352" s="180" t="s">
        <v>999</v>
      </c>
      <c r="C352" s="181" t="s">
        <v>1864</v>
      </c>
      <c r="D352" s="171">
        <f>+ROUND(SUM('Alimentazione CE Costi'!H376:H390),2)</f>
        <v>9665383</v>
      </c>
      <c r="E352" s="171">
        <f>+ROUND(SUM('Alimentazione CE Costi'!I376:I390),2)</f>
        <v>9693677</v>
      </c>
      <c r="F352" s="160"/>
      <c r="G352" s="161"/>
      <c r="H352" s="173"/>
      <c r="I352" s="173"/>
      <c r="K352" s="168"/>
      <c r="M352" s="173"/>
    </row>
    <row r="353" spans="1:13" s="179" customFormat="1" ht="24.95" customHeight="1">
      <c r="A353" s="379"/>
      <c r="B353" s="245" t="s">
        <v>1015</v>
      </c>
      <c r="C353" s="246" t="s">
        <v>1865</v>
      </c>
      <c r="D353" s="231">
        <f>+D354+D355+D356+D363</f>
        <v>1189309</v>
      </c>
      <c r="E353" s="231">
        <f>+E354+E355+E356+E363</f>
        <v>577750</v>
      </c>
      <c r="F353" s="160" t="s">
        <v>2120</v>
      </c>
      <c r="G353" s="172"/>
      <c r="H353" s="173"/>
      <c r="I353" s="173"/>
      <c r="K353" s="168"/>
      <c r="M353" s="173"/>
    </row>
    <row r="354" spans="1:13" s="179" customFormat="1" ht="24.95" customHeight="1">
      <c r="A354" s="379" t="s">
        <v>1547</v>
      </c>
      <c r="B354" s="177" t="s">
        <v>1017</v>
      </c>
      <c r="C354" s="178" t="s">
        <v>1866</v>
      </c>
      <c r="D354" s="171">
        <f>+'Alimentazione CE Costi'!H392</f>
        <v>29000</v>
      </c>
      <c r="E354" s="171">
        <f>+'Alimentazione CE Costi'!I392</f>
        <v>42000</v>
      </c>
      <c r="F354" s="160"/>
      <c r="G354" s="161"/>
      <c r="H354" s="173"/>
      <c r="I354" s="173"/>
      <c r="K354" s="168"/>
      <c r="M354" s="173"/>
    </row>
    <row r="355" spans="1:13" s="179" customFormat="1" ht="24.95" customHeight="1">
      <c r="A355" s="379"/>
      <c r="B355" s="177" t="s">
        <v>1019</v>
      </c>
      <c r="C355" s="178" t="s">
        <v>1867</v>
      </c>
      <c r="D355" s="171">
        <f>+'Alimentazione CE Costi'!H393</f>
        <v>0</v>
      </c>
      <c r="E355" s="171">
        <f>+'Alimentazione CE Costi'!I393</f>
        <v>0</v>
      </c>
      <c r="F355" s="160"/>
      <c r="G355" s="161"/>
      <c r="H355" s="173"/>
      <c r="I355" s="173"/>
      <c r="K355" s="168"/>
      <c r="M355" s="173"/>
    </row>
    <row r="356" spans="1:13" s="179" customFormat="1" ht="24.95" customHeight="1">
      <c r="A356" s="379"/>
      <c r="B356" s="236" t="s">
        <v>1021</v>
      </c>
      <c r="C356" s="237" t="s">
        <v>1868</v>
      </c>
      <c r="D356" s="234">
        <f>SUM(D357:D362)</f>
        <v>954309</v>
      </c>
      <c r="E356" s="234">
        <f>SUM(E357:E362)</f>
        <v>322750</v>
      </c>
      <c r="F356" s="160" t="s">
        <v>2120</v>
      </c>
      <c r="G356" s="172"/>
      <c r="H356" s="173"/>
      <c r="I356" s="173"/>
      <c r="K356" s="168"/>
      <c r="M356" s="173"/>
    </row>
    <row r="357" spans="1:13" s="179" customFormat="1" ht="24.95" customHeight="1">
      <c r="A357" s="379"/>
      <c r="B357" s="180" t="s">
        <v>1023</v>
      </c>
      <c r="C357" s="181" t="s">
        <v>1869</v>
      </c>
      <c r="D357" s="171">
        <f>+'Alimentazione CE Costi'!H396+'Alimentazione CE Costi'!H397+'Alimentazione CE Costi'!H398+'Alimentazione CE Costi'!H399+'Alimentazione CE Costi'!H400</f>
        <v>7600</v>
      </c>
      <c r="E357" s="171">
        <f>+'Alimentazione CE Costi'!I396+'Alimentazione CE Costi'!I397+'Alimentazione CE Costi'!I398+'Alimentazione CE Costi'!I399+'Alimentazione CE Costi'!I400</f>
        <v>7600</v>
      </c>
      <c r="F357" s="160"/>
      <c r="G357" s="161"/>
      <c r="H357" s="173"/>
      <c r="I357" s="173"/>
      <c r="K357" s="168"/>
      <c r="M357" s="173"/>
    </row>
    <row r="358" spans="1:13" s="179" customFormat="1" ht="24.95" customHeight="1">
      <c r="A358" s="379"/>
      <c r="B358" s="180" t="s">
        <v>1030</v>
      </c>
      <c r="C358" s="181" t="s">
        <v>1870</v>
      </c>
      <c r="D358" s="171">
        <f>+'Alimentazione CE Costi'!H401</f>
        <v>150</v>
      </c>
      <c r="E358" s="171">
        <f>+'Alimentazione CE Costi'!I401</f>
        <v>150</v>
      </c>
      <c r="F358" s="160"/>
      <c r="G358" s="161"/>
      <c r="H358" s="173"/>
      <c r="I358" s="173"/>
      <c r="K358" s="168"/>
      <c r="M358" s="173"/>
    </row>
    <row r="359" spans="1:13" s="179" customFormat="1" ht="24.95" customHeight="1">
      <c r="A359" s="379"/>
      <c r="B359" s="180" t="s">
        <v>1032</v>
      </c>
      <c r="C359" s="181" t="s">
        <v>1871</v>
      </c>
      <c r="D359" s="171">
        <f>+'Alimentazione CE Costi'!H402</f>
        <v>0</v>
      </c>
      <c r="E359" s="171">
        <f>+'Alimentazione CE Costi'!I402</f>
        <v>0</v>
      </c>
      <c r="F359" s="160"/>
      <c r="G359" s="161"/>
      <c r="H359" s="173"/>
      <c r="I359" s="173"/>
      <c r="K359" s="168"/>
      <c r="M359" s="173"/>
    </row>
    <row r="360" spans="1:13" s="179" customFormat="1" ht="24.95" customHeight="1">
      <c r="A360" s="379"/>
      <c r="B360" s="180" t="s">
        <v>1034</v>
      </c>
      <c r="C360" s="181" t="s">
        <v>1872</v>
      </c>
      <c r="D360" s="171">
        <f>+'Alimentazione CE Costi'!H403</f>
        <v>495000</v>
      </c>
      <c r="E360" s="171">
        <f>+'Alimentazione CE Costi'!I403</f>
        <v>300000</v>
      </c>
      <c r="F360" s="160"/>
      <c r="G360" s="161"/>
      <c r="H360" s="173"/>
      <c r="I360" s="173"/>
      <c r="K360" s="168"/>
      <c r="M360" s="173"/>
    </row>
    <row r="361" spans="1:13" s="179" customFormat="1" ht="24.95" customHeight="1">
      <c r="A361" s="379"/>
      <c r="B361" s="180" t="s">
        <v>1036</v>
      </c>
      <c r="C361" s="181" t="s">
        <v>1873</v>
      </c>
      <c r="D361" s="187">
        <f>+SUM('Alimentazione CE Costi'!H405:H409)</f>
        <v>451559</v>
      </c>
      <c r="E361" s="187">
        <f>+SUM('Alimentazione CE Costi'!I405:I409)</f>
        <v>15000</v>
      </c>
      <c r="F361" s="160"/>
      <c r="G361" s="161"/>
      <c r="H361" s="173"/>
      <c r="I361" s="173"/>
      <c r="K361" s="168"/>
      <c r="M361" s="173"/>
    </row>
    <row r="362" spans="1:13" s="186" customFormat="1" ht="24.95" customHeight="1">
      <c r="A362" s="379"/>
      <c r="B362" s="180" t="s">
        <v>1042</v>
      </c>
      <c r="C362" s="181" t="s">
        <v>1874</v>
      </c>
      <c r="D362" s="171">
        <f>+'Alimentazione CE Costi'!H410</f>
        <v>0</v>
      </c>
      <c r="E362" s="171">
        <f>+'Alimentazione CE Costi'!I410</f>
        <v>0</v>
      </c>
      <c r="F362" s="160"/>
      <c r="G362" s="160"/>
      <c r="H362" s="173"/>
      <c r="I362" s="173"/>
      <c r="K362" s="168"/>
      <c r="M362" s="173"/>
    </row>
    <row r="363" spans="1:13" s="179" customFormat="1" ht="24.95" customHeight="1">
      <c r="A363" s="379"/>
      <c r="B363" s="236" t="s">
        <v>1044</v>
      </c>
      <c r="C363" s="237" t="s">
        <v>1875</v>
      </c>
      <c r="D363" s="234">
        <f>SUM(D364:D366)</f>
        <v>206000</v>
      </c>
      <c r="E363" s="234">
        <f>SUM(E364:E366)</f>
        <v>213000</v>
      </c>
      <c r="F363" s="160" t="s">
        <v>2120</v>
      </c>
      <c r="G363" s="172"/>
      <c r="H363" s="173"/>
      <c r="I363" s="173"/>
      <c r="K363" s="168"/>
      <c r="M363" s="173"/>
    </row>
    <row r="364" spans="1:13" s="179" customFormat="1" ht="24.95" customHeight="1">
      <c r="A364" s="379" t="s">
        <v>1547</v>
      </c>
      <c r="B364" s="180" t="s">
        <v>1046</v>
      </c>
      <c r="C364" s="181" t="s">
        <v>1876</v>
      </c>
      <c r="D364" s="171">
        <f>+'Alimentazione CE Costi'!H412</f>
        <v>206000</v>
      </c>
      <c r="E364" s="171">
        <f>+'Alimentazione CE Costi'!I412</f>
        <v>213000</v>
      </c>
      <c r="F364" s="160"/>
      <c r="G364" s="161"/>
      <c r="H364" s="173"/>
      <c r="I364" s="173"/>
      <c r="K364" s="168"/>
      <c r="M364" s="173"/>
    </row>
    <row r="365" spans="1:13" s="179" customFormat="1" ht="24.95" customHeight="1">
      <c r="A365" s="379"/>
      <c r="B365" s="180" t="s">
        <v>1048</v>
      </c>
      <c r="C365" s="181" t="s">
        <v>1877</v>
      </c>
      <c r="D365" s="171">
        <f>+'Alimentazione CE Costi'!H413</f>
        <v>0</v>
      </c>
      <c r="E365" s="171">
        <f>+'Alimentazione CE Costi'!I413</f>
        <v>0</v>
      </c>
      <c r="F365" s="160"/>
      <c r="G365" s="161"/>
      <c r="H365" s="173"/>
      <c r="I365" s="173"/>
      <c r="K365" s="168"/>
      <c r="M365" s="173"/>
    </row>
    <row r="366" spans="1:13" s="179" customFormat="1" ht="24.95" customHeight="1">
      <c r="A366" s="379" t="s">
        <v>1596</v>
      </c>
      <c r="B366" s="180" t="s">
        <v>1050</v>
      </c>
      <c r="C366" s="181" t="s">
        <v>1878</v>
      </c>
      <c r="D366" s="171">
        <f>+'Alimentazione CE Costi'!H414</f>
        <v>0</v>
      </c>
      <c r="E366" s="171">
        <f>+'Alimentazione CE Costi'!I414</f>
        <v>0</v>
      </c>
      <c r="F366" s="160"/>
      <c r="G366" s="161"/>
      <c r="H366" s="173"/>
      <c r="I366" s="173"/>
      <c r="K366" s="168"/>
      <c r="M366" s="173"/>
    </row>
    <row r="367" spans="1:13" s="179" customFormat="1" ht="24.95" customHeight="1">
      <c r="A367" s="379"/>
      <c r="B367" s="245" t="s">
        <v>1052</v>
      </c>
      <c r="C367" s="246" t="s">
        <v>1879</v>
      </c>
      <c r="D367" s="231">
        <f>+D368+D369</f>
        <v>100000</v>
      </c>
      <c r="E367" s="231">
        <f>+E368+E369</f>
        <v>100000</v>
      </c>
      <c r="F367" s="160" t="s">
        <v>2120</v>
      </c>
      <c r="G367" s="172"/>
      <c r="H367" s="173"/>
      <c r="I367" s="173"/>
      <c r="K367" s="168"/>
      <c r="M367" s="173"/>
    </row>
    <row r="368" spans="1:13" s="179" customFormat="1" ht="24.95" customHeight="1">
      <c r="A368" s="379"/>
      <c r="B368" s="177" t="s">
        <v>1054</v>
      </c>
      <c r="C368" s="178" t="s">
        <v>1880</v>
      </c>
      <c r="D368" s="171">
        <f>+'Alimentazione CE Costi'!H416</f>
        <v>50000</v>
      </c>
      <c r="E368" s="171">
        <f>+'Alimentazione CE Costi'!I416</f>
        <v>50000</v>
      </c>
      <c r="F368" s="160"/>
      <c r="G368" s="161"/>
      <c r="H368" s="173"/>
      <c r="I368" s="173"/>
      <c r="K368" s="168"/>
      <c r="M368" s="173"/>
    </row>
    <row r="369" spans="1:13" s="179" customFormat="1" ht="24.95" customHeight="1">
      <c r="A369" s="379"/>
      <c r="B369" s="177" t="s">
        <v>1056</v>
      </c>
      <c r="C369" s="178" t="s">
        <v>1881</v>
      </c>
      <c r="D369" s="171">
        <f>+'Alimentazione CE Costi'!H417</f>
        <v>50000</v>
      </c>
      <c r="E369" s="171">
        <f>+'Alimentazione CE Costi'!I417</f>
        <v>50000</v>
      </c>
      <c r="F369" s="160"/>
      <c r="G369" s="161"/>
      <c r="H369" s="173"/>
      <c r="I369" s="173"/>
      <c r="K369" s="168"/>
      <c r="M369" s="173"/>
    </row>
    <row r="370" spans="1:13" s="179" customFormat="1" ht="24.95" customHeight="1">
      <c r="A370" s="379"/>
      <c r="B370" s="223" t="s">
        <v>1882</v>
      </c>
      <c r="C370" s="224" t="s">
        <v>1883</v>
      </c>
      <c r="D370" s="225">
        <f>SUM(D371:D377)</f>
        <v>66000</v>
      </c>
      <c r="E370" s="225">
        <f>SUM(E371:E377)</f>
        <v>66000</v>
      </c>
      <c r="F370" s="160" t="s">
        <v>2120</v>
      </c>
      <c r="G370" s="172"/>
      <c r="H370" s="173"/>
      <c r="I370" s="173"/>
      <c r="K370" s="168"/>
      <c r="M370" s="173"/>
    </row>
    <row r="371" spans="1:13" s="179" customFormat="1" ht="24.95" customHeight="1">
      <c r="A371" s="379"/>
      <c r="B371" s="174" t="s">
        <v>1059</v>
      </c>
      <c r="C371" s="175" t="s">
        <v>1884</v>
      </c>
      <c r="D371" s="171">
        <f>+'Alimentazione CE Costi'!H419</f>
        <v>0</v>
      </c>
      <c r="E371" s="171">
        <f>+'Alimentazione CE Costi'!I419</f>
        <v>0</v>
      </c>
      <c r="F371" s="160"/>
      <c r="G371" s="161"/>
      <c r="H371" s="173"/>
      <c r="I371" s="173"/>
      <c r="K371" s="168"/>
      <c r="M371" s="173"/>
    </row>
    <row r="372" spans="1:13" s="179" customFormat="1" ht="24.95" customHeight="1">
      <c r="A372" s="383"/>
      <c r="B372" s="174" t="s">
        <v>1061</v>
      </c>
      <c r="C372" s="175" t="s">
        <v>1885</v>
      </c>
      <c r="D372" s="171">
        <f>+'Alimentazione CE Costi'!H421+'Alimentazione CE Costi'!H422+'Alimentazione CE Costi'!H423</f>
        <v>0</v>
      </c>
      <c r="E372" s="171">
        <f>+'Alimentazione CE Costi'!I421+'Alimentazione CE Costi'!I422+'Alimentazione CE Costi'!I423</f>
        <v>0</v>
      </c>
      <c r="F372" s="160"/>
      <c r="G372" s="161"/>
      <c r="H372" s="173"/>
      <c r="I372" s="173"/>
      <c r="K372" s="168"/>
      <c r="M372" s="173"/>
    </row>
    <row r="373" spans="1:13" s="179" customFormat="1" ht="24.95" customHeight="1">
      <c r="A373" s="383"/>
      <c r="B373" s="174" t="s">
        <v>1066</v>
      </c>
      <c r="C373" s="175" t="s">
        <v>1886</v>
      </c>
      <c r="D373" s="171">
        <f>+'Alimentazione CE Costi'!H424</f>
        <v>0</v>
      </c>
      <c r="E373" s="171">
        <f>+'Alimentazione CE Costi'!I424</f>
        <v>0</v>
      </c>
      <c r="F373" s="160"/>
      <c r="G373" s="161"/>
      <c r="H373" s="173"/>
      <c r="I373" s="173"/>
      <c r="K373" s="168"/>
      <c r="M373" s="173"/>
    </row>
    <row r="374" spans="1:13" s="179" customFormat="1" ht="24.95" customHeight="1">
      <c r="A374" s="383"/>
      <c r="B374" s="174" t="s">
        <v>1068</v>
      </c>
      <c r="C374" s="175" t="s">
        <v>1887</v>
      </c>
      <c r="D374" s="171">
        <f>+'Alimentazione CE Costi'!H425</f>
        <v>0</v>
      </c>
      <c r="E374" s="171">
        <f>+'Alimentazione CE Costi'!I425</f>
        <v>0</v>
      </c>
      <c r="F374" s="160"/>
      <c r="G374" s="161"/>
      <c r="H374" s="173"/>
      <c r="I374" s="173"/>
      <c r="K374" s="168"/>
      <c r="M374" s="173"/>
    </row>
    <row r="375" spans="1:13" s="179" customFormat="1" ht="24.95" customHeight="1">
      <c r="A375" s="383"/>
      <c r="B375" s="174" t="s">
        <v>1070</v>
      </c>
      <c r="C375" s="175" t="s">
        <v>1888</v>
      </c>
      <c r="D375" s="171">
        <f>+'Alimentazione CE Costi'!H426</f>
        <v>5000</v>
      </c>
      <c r="E375" s="171">
        <f>+'Alimentazione CE Costi'!I426</f>
        <v>5000</v>
      </c>
      <c r="F375" s="160"/>
      <c r="G375" s="161"/>
      <c r="H375" s="173"/>
      <c r="I375" s="173"/>
      <c r="K375" s="168"/>
      <c r="M375" s="173"/>
    </row>
    <row r="376" spans="1:13" s="179" customFormat="1" ht="24.95" customHeight="1">
      <c r="A376" s="383"/>
      <c r="B376" s="174" t="s">
        <v>1072</v>
      </c>
      <c r="C376" s="175" t="s">
        <v>1889</v>
      </c>
      <c r="D376" s="171">
        <f>+'Alimentazione CE Costi'!H428+'Alimentazione CE Costi'!H429+'Alimentazione CE Costi'!H430</f>
        <v>61000</v>
      </c>
      <c r="E376" s="171">
        <f>+'Alimentazione CE Costi'!I428+'Alimentazione CE Costi'!I429+'Alimentazione CE Costi'!I430</f>
        <v>61000</v>
      </c>
      <c r="F376" s="160"/>
      <c r="G376" s="161"/>
      <c r="H376" s="173"/>
      <c r="I376" s="173"/>
      <c r="K376" s="168"/>
      <c r="M376" s="173"/>
    </row>
    <row r="377" spans="1:13" s="179" customFormat="1" ht="24.95" customHeight="1">
      <c r="A377" s="388" t="s">
        <v>1547</v>
      </c>
      <c r="B377" s="174" t="s">
        <v>1076</v>
      </c>
      <c r="C377" s="175" t="s">
        <v>1890</v>
      </c>
      <c r="D377" s="171">
        <f>+'Alimentazione CE Costi'!H431</f>
        <v>0</v>
      </c>
      <c r="E377" s="171">
        <f>+'Alimentazione CE Costi'!I431</f>
        <v>0</v>
      </c>
      <c r="F377" s="160"/>
      <c r="G377" s="161"/>
      <c r="H377" s="173"/>
      <c r="I377" s="173"/>
      <c r="K377" s="168"/>
      <c r="M377" s="173"/>
    </row>
    <row r="378" spans="1:13" s="179" customFormat="1" ht="24.95" customHeight="1">
      <c r="A378" s="379"/>
      <c r="B378" s="223" t="s">
        <v>1077</v>
      </c>
      <c r="C378" s="224" t="s">
        <v>1891</v>
      </c>
      <c r="D378" s="225">
        <f>+D379+D380+D383+D386+D387</f>
        <v>3044909</v>
      </c>
      <c r="E378" s="225">
        <f>+E379+E380+E383+E386+E387</f>
        <v>3336388</v>
      </c>
      <c r="F378" s="160" t="s">
        <v>2120</v>
      </c>
      <c r="G378" s="172"/>
      <c r="H378" s="173"/>
      <c r="I378" s="173"/>
      <c r="K378" s="168"/>
      <c r="M378" s="173"/>
    </row>
    <row r="379" spans="1:13" s="179" customFormat="1" ht="24.95" customHeight="1">
      <c r="A379" s="379"/>
      <c r="B379" s="174" t="s">
        <v>1079</v>
      </c>
      <c r="C379" s="175" t="s">
        <v>1892</v>
      </c>
      <c r="D379" s="171">
        <f>+'Alimentazione CE Costi'!H434+'Alimentazione CE Costi'!H435</f>
        <v>437717</v>
      </c>
      <c r="E379" s="171">
        <f>+'Alimentazione CE Costi'!I434+'Alimentazione CE Costi'!I435</f>
        <v>434940</v>
      </c>
      <c r="F379" s="160"/>
      <c r="G379" s="161"/>
      <c r="H379" s="173"/>
      <c r="I379" s="173"/>
      <c r="K379" s="168"/>
      <c r="M379" s="173"/>
    </row>
    <row r="380" spans="1:13" s="179" customFormat="1" ht="24.95" customHeight="1">
      <c r="A380" s="379"/>
      <c r="B380" s="218" t="s">
        <v>1083</v>
      </c>
      <c r="C380" s="219" t="s">
        <v>1893</v>
      </c>
      <c r="D380" s="217">
        <f>+D381+D382</f>
        <v>2607192</v>
      </c>
      <c r="E380" s="217">
        <f>+E381+E382</f>
        <v>2901448</v>
      </c>
      <c r="F380" s="160" t="s">
        <v>2120</v>
      </c>
      <c r="G380" s="172"/>
      <c r="H380" s="173"/>
      <c r="I380" s="173"/>
      <c r="K380" s="168"/>
      <c r="M380" s="173"/>
    </row>
    <row r="381" spans="1:13" s="179" customFormat="1" ht="24.95" customHeight="1">
      <c r="A381" s="379"/>
      <c r="B381" s="177" t="s">
        <v>1085</v>
      </c>
      <c r="C381" s="178" t="s">
        <v>1894</v>
      </c>
      <c r="D381" s="171">
        <f>+'Alimentazione CE Costi'!H437</f>
        <v>2322442</v>
      </c>
      <c r="E381" s="171">
        <f>+'Alimentazione CE Costi'!I437</f>
        <v>2229839</v>
      </c>
      <c r="F381" s="160"/>
      <c r="G381" s="161"/>
      <c r="H381" s="173"/>
      <c r="I381" s="173"/>
      <c r="K381" s="168"/>
      <c r="M381" s="173"/>
    </row>
    <row r="382" spans="1:13" s="179" customFormat="1" ht="24.95" customHeight="1">
      <c r="A382" s="379"/>
      <c r="B382" s="177" t="s">
        <v>1087</v>
      </c>
      <c r="C382" s="178" t="s">
        <v>1895</v>
      </c>
      <c r="D382" s="171">
        <f>+ROUND(SUM('Alimentazione CE Costi'!H439:H442),2)</f>
        <v>284750</v>
      </c>
      <c r="E382" s="171">
        <f>+ROUND(SUM('Alimentazione CE Costi'!I439:I442),2)</f>
        <v>671609</v>
      </c>
      <c r="F382" s="160"/>
      <c r="G382" s="161"/>
      <c r="H382" s="173"/>
      <c r="I382" s="173"/>
      <c r="K382" s="168"/>
      <c r="M382" s="173"/>
    </row>
    <row r="383" spans="1:13" s="179" customFormat="1" ht="24.95" customHeight="1">
      <c r="A383" s="379"/>
      <c r="B383" s="218" t="s">
        <v>1093</v>
      </c>
      <c r="C383" s="219" t="s">
        <v>1896</v>
      </c>
      <c r="D383" s="217">
        <f>+D384+D385</f>
        <v>0</v>
      </c>
      <c r="E383" s="217">
        <f>+E384+E385</f>
        <v>0</v>
      </c>
      <c r="F383" s="160" t="s">
        <v>2120</v>
      </c>
      <c r="G383" s="172"/>
      <c r="H383" s="173"/>
      <c r="I383" s="173"/>
      <c r="K383" s="168"/>
      <c r="M383" s="173"/>
    </row>
    <row r="384" spans="1:13" s="179" customFormat="1" ht="24.95" customHeight="1">
      <c r="A384" s="379"/>
      <c r="B384" s="177" t="s">
        <v>1095</v>
      </c>
      <c r="C384" s="178" t="s">
        <v>1897</v>
      </c>
      <c r="D384" s="171">
        <f>+'Alimentazione CE Costi'!H445+'Alimentazione CE Costi'!H446</f>
        <v>0</v>
      </c>
      <c r="E384" s="171">
        <f>+'Alimentazione CE Costi'!I445+'Alimentazione CE Costi'!I446</f>
        <v>0</v>
      </c>
      <c r="F384" s="160"/>
      <c r="G384" s="161"/>
      <c r="H384" s="173"/>
      <c r="I384" s="173"/>
      <c r="K384" s="168"/>
      <c r="M384" s="173"/>
    </row>
    <row r="385" spans="1:13" s="179" customFormat="1" ht="24.95" customHeight="1">
      <c r="A385" s="379"/>
      <c r="B385" s="177" t="s">
        <v>1099</v>
      </c>
      <c r="C385" s="178" t="s">
        <v>1898</v>
      </c>
      <c r="D385" s="171">
        <f>+'Alimentazione CE Costi'!H448+'Alimentazione CE Costi'!H449</f>
        <v>0</v>
      </c>
      <c r="E385" s="171">
        <f>+'Alimentazione CE Costi'!I448+'Alimentazione CE Costi'!I449</f>
        <v>0</v>
      </c>
      <c r="F385" s="160"/>
      <c r="G385" s="161"/>
      <c r="H385" s="173"/>
      <c r="I385" s="173"/>
      <c r="K385" s="168"/>
      <c r="M385" s="173"/>
    </row>
    <row r="386" spans="1:13" s="161" customFormat="1" ht="24.95" customHeight="1">
      <c r="A386" s="381"/>
      <c r="B386" s="174" t="s">
        <v>1101</v>
      </c>
      <c r="C386" s="175" t="s">
        <v>1899</v>
      </c>
      <c r="D386" s="171">
        <f>+'Alimentazione CE Costi'!H450</f>
        <v>0</v>
      </c>
      <c r="E386" s="171">
        <f>+'Alimentazione CE Costi'!I450</f>
        <v>0</v>
      </c>
      <c r="F386" s="160"/>
      <c r="H386" s="173"/>
      <c r="I386" s="173"/>
      <c r="K386" s="168"/>
      <c r="M386" s="173"/>
    </row>
    <row r="387" spans="1:13" s="161" customFormat="1" ht="24.95" customHeight="1">
      <c r="A387" s="389" t="s">
        <v>1547</v>
      </c>
      <c r="B387" s="174" t="s">
        <v>1103</v>
      </c>
      <c r="C387" s="175" t="s">
        <v>1900</v>
      </c>
      <c r="D387" s="171">
        <f>+'Alimentazione CE Costi'!H451</f>
        <v>0</v>
      </c>
      <c r="E387" s="171">
        <f>+'Alimentazione CE Costi'!I451</f>
        <v>0</v>
      </c>
      <c r="F387" s="160"/>
      <c r="H387" s="173"/>
      <c r="I387" s="173"/>
      <c r="K387" s="168"/>
      <c r="M387" s="173"/>
    </row>
    <row r="388" spans="1:13" s="179" customFormat="1" ht="24.95" customHeight="1">
      <c r="A388" s="379"/>
      <c r="B388" s="247" t="s">
        <v>1901</v>
      </c>
      <c r="C388" s="248" t="s">
        <v>1902</v>
      </c>
      <c r="D388" s="249">
        <f>+D389+D403+D412+D421</f>
        <v>8276082</v>
      </c>
      <c r="E388" s="249">
        <f>+E389+E403+E412+E421</f>
        <v>7843017</v>
      </c>
      <c r="F388" s="160" t="s">
        <v>2120</v>
      </c>
      <c r="G388" s="172"/>
      <c r="H388" s="173"/>
      <c r="I388" s="173"/>
      <c r="K388" s="168"/>
      <c r="M388" s="173"/>
    </row>
    <row r="389" spans="1:13" s="179" customFormat="1" ht="24.95" customHeight="1">
      <c r="A389" s="379"/>
      <c r="B389" s="223" t="s">
        <v>1105</v>
      </c>
      <c r="C389" s="224" t="s">
        <v>1903</v>
      </c>
      <c r="D389" s="225">
        <f>+D390+D399</f>
        <v>3097198</v>
      </c>
      <c r="E389" s="225">
        <f>+E390+E399</f>
        <v>3121851</v>
      </c>
      <c r="F389" s="160" t="s">
        <v>2120</v>
      </c>
      <c r="G389" s="172"/>
      <c r="H389" s="173"/>
      <c r="I389" s="173"/>
      <c r="K389" s="168"/>
      <c r="M389" s="173"/>
    </row>
    <row r="390" spans="1:13" s="179" customFormat="1" ht="24.95" customHeight="1">
      <c r="A390" s="379"/>
      <c r="B390" s="218" t="s">
        <v>1107</v>
      </c>
      <c r="C390" s="219" t="s">
        <v>1904</v>
      </c>
      <c r="D390" s="217">
        <f>+D391+D395</f>
        <v>1102892</v>
      </c>
      <c r="E390" s="217">
        <f>+E391+E395</f>
        <v>1074414</v>
      </c>
      <c r="F390" s="160" t="s">
        <v>2120</v>
      </c>
      <c r="G390" s="172"/>
      <c r="H390" s="173"/>
      <c r="I390" s="173"/>
      <c r="K390" s="168"/>
      <c r="M390" s="173"/>
    </row>
    <row r="391" spans="1:13" s="179" customFormat="1" ht="24.95" customHeight="1">
      <c r="A391" s="379"/>
      <c r="B391" s="229" t="s">
        <v>1109</v>
      </c>
      <c r="C391" s="230" t="s">
        <v>1905</v>
      </c>
      <c r="D391" s="231">
        <f>SUM(D392:D394)</f>
        <v>543532</v>
      </c>
      <c r="E391" s="231">
        <f>SUM(E392:E394)</f>
        <v>507930</v>
      </c>
      <c r="F391" s="160" t="s">
        <v>2120</v>
      </c>
      <c r="G391" s="172"/>
      <c r="H391" s="173"/>
      <c r="I391" s="173"/>
      <c r="K391" s="168"/>
      <c r="M391" s="173"/>
    </row>
    <row r="392" spans="1:13" s="179" customFormat="1" ht="24.95" customHeight="1">
      <c r="A392" s="383"/>
      <c r="B392" s="177" t="s">
        <v>1111</v>
      </c>
      <c r="C392" s="178" t="s">
        <v>1906</v>
      </c>
      <c r="D392" s="171">
        <f>+ROUND(SUM('Alimentazione CE Costi'!H456:H471),2)</f>
        <v>543532</v>
      </c>
      <c r="E392" s="171">
        <f>+ROUND(SUM('Alimentazione CE Costi'!I456:I471),2)</f>
        <v>507930</v>
      </c>
      <c r="F392" s="160"/>
      <c r="G392" s="161"/>
      <c r="H392" s="173"/>
      <c r="I392" s="173"/>
      <c r="K392" s="168"/>
      <c r="M392" s="173"/>
    </row>
    <row r="393" spans="1:13" s="179" customFormat="1" ht="24.95" customHeight="1">
      <c r="A393" s="383"/>
      <c r="B393" s="177" t="s">
        <v>1129</v>
      </c>
      <c r="C393" s="178" t="s">
        <v>1907</v>
      </c>
      <c r="D393" s="171">
        <f>+ROUND(SUM('Alimentazione CE Costi'!H473:H488),2)</f>
        <v>0</v>
      </c>
      <c r="E393" s="171">
        <f>+ROUND(SUM('Alimentazione CE Costi'!I473:I488),2)</f>
        <v>0</v>
      </c>
      <c r="F393" s="160"/>
      <c r="G393" s="161"/>
      <c r="H393" s="173"/>
      <c r="I393" s="173"/>
      <c r="K393" s="168"/>
      <c r="M393" s="173"/>
    </row>
    <row r="394" spans="1:13" s="179" customFormat="1" ht="24.95" customHeight="1">
      <c r="A394" s="383"/>
      <c r="B394" s="177" t="s">
        <v>1131</v>
      </c>
      <c r="C394" s="178" t="s">
        <v>1908</v>
      </c>
      <c r="D394" s="171">
        <f>+'Alimentazione CE Costi'!H489</f>
        <v>0</v>
      </c>
      <c r="E394" s="171">
        <f>+'Alimentazione CE Costi'!I489</f>
        <v>0</v>
      </c>
      <c r="F394" s="160"/>
      <c r="G394" s="161"/>
      <c r="H394" s="173"/>
      <c r="I394" s="173"/>
      <c r="K394" s="168"/>
      <c r="M394" s="173"/>
    </row>
    <row r="395" spans="1:13" s="179" customFormat="1" ht="24.95" customHeight="1">
      <c r="A395" s="379"/>
      <c r="B395" s="229" t="s">
        <v>1133</v>
      </c>
      <c r="C395" s="230" t="s">
        <v>1909</v>
      </c>
      <c r="D395" s="231">
        <f>SUM(D396:D398)</f>
        <v>559360</v>
      </c>
      <c r="E395" s="231">
        <f>SUM(E396:E398)</f>
        <v>566484</v>
      </c>
      <c r="F395" s="160" t="s">
        <v>2120</v>
      </c>
      <c r="G395" s="172"/>
      <c r="H395" s="173"/>
      <c r="I395" s="173"/>
      <c r="K395" s="168"/>
      <c r="M395" s="173"/>
    </row>
    <row r="396" spans="1:13" s="179" customFormat="1" ht="24.95" customHeight="1">
      <c r="A396" s="383"/>
      <c r="B396" s="177" t="s">
        <v>1135</v>
      </c>
      <c r="C396" s="178" t="s">
        <v>1910</v>
      </c>
      <c r="D396" s="171">
        <f>+ROUND(SUM('Alimentazione CE Costi'!H492:H500),2)</f>
        <v>550207</v>
      </c>
      <c r="E396" s="171">
        <f>+ROUND(SUM('Alimentazione CE Costi'!I492:I500),2)</f>
        <v>456233</v>
      </c>
      <c r="F396" s="160"/>
      <c r="G396" s="161"/>
      <c r="H396" s="173"/>
      <c r="I396" s="173"/>
      <c r="K396" s="168"/>
      <c r="M396" s="173"/>
    </row>
    <row r="397" spans="1:13" s="179" customFormat="1" ht="24.95" customHeight="1">
      <c r="A397" s="383"/>
      <c r="B397" s="177" t="s">
        <v>1142</v>
      </c>
      <c r="C397" s="178" t="s">
        <v>1911</v>
      </c>
      <c r="D397" s="171">
        <f>+ROUND(SUM('Alimentazione CE Costi'!H502:H510),2)</f>
        <v>9153</v>
      </c>
      <c r="E397" s="171">
        <f>+ROUND(SUM('Alimentazione CE Costi'!I502:I510),2)</f>
        <v>110251</v>
      </c>
      <c r="F397" s="160"/>
      <c r="G397" s="161"/>
      <c r="H397" s="173"/>
      <c r="I397" s="173"/>
      <c r="K397" s="168"/>
      <c r="M397" s="173"/>
    </row>
    <row r="398" spans="1:13" s="179" customFormat="1" ht="24.95" customHeight="1">
      <c r="A398" s="383"/>
      <c r="B398" s="177" t="s">
        <v>1143</v>
      </c>
      <c r="C398" s="178" t="s">
        <v>1912</v>
      </c>
      <c r="D398" s="171">
        <f>+'Alimentazione CE Costi'!H511</f>
        <v>0</v>
      </c>
      <c r="E398" s="171">
        <f>+'Alimentazione CE Costi'!I511</f>
        <v>0</v>
      </c>
      <c r="F398" s="160"/>
      <c r="G398" s="161"/>
      <c r="H398" s="173"/>
      <c r="I398" s="173"/>
      <c r="K398" s="168"/>
      <c r="M398" s="173"/>
    </row>
    <row r="399" spans="1:13" s="179" customFormat="1" ht="24.95" customHeight="1">
      <c r="A399" s="379"/>
      <c r="B399" s="245" t="s">
        <v>1145</v>
      </c>
      <c r="C399" s="246" t="s">
        <v>1913</v>
      </c>
      <c r="D399" s="231">
        <f>SUM(D400:D402)</f>
        <v>1994306</v>
      </c>
      <c r="E399" s="231">
        <f>SUM(E400:E402)</f>
        <v>2047437</v>
      </c>
      <c r="F399" s="160" t="s">
        <v>2120</v>
      </c>
      <c r="G399" s="172"/>
      <c r="H399" s="173"/>
      <c r="I399" s="173"/>
      <c r="K399" s="168"/>
      <c r="M399" s="173"/>
    </row>
    <row r="400" spans="1:13" s="179" customFormat="1" ht="24.95" customHeight="1">
      <c r="A400" s="383"/>
      <c r="B400" s="177" t="s">
        <v>1147</v>
      </c>
      <c r="C400" s="178" t="s">
        <v>1914</v>
      </c>
      <c r="D400" s="171">
        <f>+ROUND(SUM('Alimentazione CE Costi'!H514:H523),2)</f>
        <v>1994306</v>
      </c>
      <c r="E400" s="171">
        <f>+ROUND(SUM('Alimentazione CE Costi'!I514:I523),2)</f>
        <v>2047437</v>
      </c>
      <c r="F400" s="160"/>
      <c r="G400" s="161"/>
      <c r="H400" s="173"/>
      <c r="I400" s="173"/>
      <c r="K400" s="168"/>
      <c r="M400" s="173"/>
    </row>
    <row r="401" spans="1:13" s="179" customFormat="1" ht="24.95" customHeight="1">
      <c r="A401" s="383"/>
      <c r="B401" s="177" t="s">
        <v>1153</v>
      </c>
      <c r="C401" s="178" t="s">
        <v>1915</v>
      </c>
      <c r="D401" s="171">
        <f>+ROUND(SUM('Alimentazione CE Costi'!H525:H534),2)</f>
        <v>0</v>
      </c>
      <c r="E401" s="171">
        <f>+ROUND(SUM('Alimentazione CE Costi'!I525:I534),2)</f>
        <v>0</v>
      </c>
      <c r="F401" s="160"/>
      <c r="G401" s="161"/>
      <c r="H401" s="173"/>
      <c r="I401" s="173"/>
      <c r="K401" s="168"/>
      <c r="M401" s="173"/>
    </row>
    <row r="402" spans="1:13" s="179" customFormat="1" ht="24.95" customHeight="1">
      <c r="A402" s="383"/>
      <c r="B402" s="177" t="s">
        <v>1155</v>
      </c>
      <c r="C402" s="178" t="s">
        <v>1916</v>
      </c>
      <c r="D402" s="171">
        <f>+'Alimentazione CE Costi'!H535</f>
        <v>0</v>
      </c>
      <c r="E402" s="171">
        <f>+'Alimentazione CE Costi'!I535</f>
        <v>0</v>
      </c>
      <c r="F402" s="160"/>
      <c r="G402" s="161"/>
      <c r="H402" s="173"/>
      <c r="I402" s="173"/>
      <c r="K402" s="168"/>
      <c r="M402" s="173"/>
    </row>
    <row r="403" spans="1:13" s="179" customFormat="1" ht="24.95" customHeight="1">
      <c r="A403" s="379"/>
      <c r="B403" s="223" t="s">
        <v>1157</v>
      </c>
      <c r="C403" s="224" t="s">
        <v>1917</v>
      </c>
      <c r="D403" s="225">
        <f>+D404+D408</f>
        <v>255369</v>
      </c>
      <c r="E403" s="225">
        <f>+E404+E408</f>
        <v>209758</v>
      </c>
      <c r="F403" s="160" t="s">
        <v>2120</v>
      </c>
      <c r="G403" s="172"/>
      <c r="H403" s="173"/>
      <c r="I403" s="173"/>
      <c r="K403" s="168"/>
      <c r="M403" s="173"/>
    </row>
    <row r="404" spans="1:13" s="179" customFormat="1" ht="24.95" customHeight="1">
      <c r="A404" s="379"/>
      <c r="B404" s="218" t="s">
        <v>1159</v>
      </c>
      <c r="C404" s="219" t="s">
        <v>1918</v>
      </c>
      <c r="D404" s="217">
        <f>SUM(D405:D407)</f>
        <v>255369</v>
      </c>
      <c r="E404" s="217">
        <f>SUM(E405:E407)</f>
        <v>209758</v>
      </c>
      <c r="F404" s="160" t="s">
        <v>2120</v>
      </c>
      <c r="G404" s="172"/>
      <c r="H404" s="173"/>
      <c r="I404" s="173"/>
      <c r="K404" s="168"/>
      <c r="M404" s="173"/>
    </row>
    <row r="405" spans="1:13" s="179" customFormat="1" ht="24.95" customHeight="1">
      <c r="A405" s="383"/>
      <c r="B405" s="177" t="s">
        <v>1161</v>
      </c>
      <c r="C405" s="178" t="s">
        <v>1919</v>
      </c>
      <c r="D405" s="171">
        <f>+ROUND(SUM('Alimentazione CE Costi'!H539:H547),2)</f>
        <v>255369</v>
      </c>
      <c r="E405" s="171">
        <f>+ROUND(SUM('Alimentazione CE Costi'!I539:I547),2)</f>
        <v>209758</v>
      </c>
      <c r="F405" s="160"/>
      <c r="G405" s="161"/>
      <c r="H405" s="173"/>
      <c r="I405" s="173"/>
      <c r="K405" s="168"/>
      <c r="M405" s="173"/>
    </row>
    <row r="406" spans="1:13" s="179" customFormat="1" ht="24.95" customHeight="1">
      <c r="A406" s="383"/>
      <c r="B406" s="177" t="s">
        <v>1164</v>
      </c>
      <c r="C406" s="178" t="s">
        <v>1920</v>
      </c>
      <c r="D406" s="171">
        <f>+ROUND(SUM('Alimentazione CE Costi'!H549:H557),2)</f>
        <v>0</v>
      </c>
      <c r="E406" s="171">
        <f>+ROUND(SUM('Alimentazione CE Costi'!I549:I557),2)</f>
        <v>0</v>
      </c>
      <c r="F406" s="160"/>
      <c r="G406" s="161"/>
      <c r="H406" s="173"/>
      <c r="I406" s="173"/>
      <c r="K406" s="168"/>
      <c r="M406" s="173"/>
    </row>
    <row r="407" spans="1:13" s="179" customFormat="1" ht="24.95" customHeight="1">
      <c r="A407" s="383"/>
      <c r="B407" s="177" t="s">
        <v>1166</v>
      </c>
      <c r="C407" s="178" t="s">
        <v>1921</v>
      </c>
      <c r="D407" s="171">
        <f>+'Alimentazione CE Costi'!H558</f>
        <v>0</v>
      </c>
      <c r="E407" s="171">
        <f>+'Alimentazione CE Costi'!I558</f>
        <v>0</v>
      </c>
      <c r="F407" s="160"/>
      <c r="G407" s="161"/>
      <c r="H407" s="173"/>
      <c r="I407" s="173"/>
      <c r="K407" s="168"/>
      <c r="M407" s="173"/>
    </row>
    <row r="408" spans="1:13" s="179" customFormat="1" ht="24.95" customHeight="1">
      <c r="A408" s="379"/>
      <c r="B408" s="218" t="s">
        <v>1168</v>
      </c>
      <c r="C408" s="219" t="s">
        <v>1922</v>
      </c>
      <c r="D408" s="217">
        <f>SUM(D409:D411)</f>
        <v>0</v>
      </c>
      <c r="E408" s="217">
        <f>SUM(E409:E411)</f>
        <v>0</v>
      </c>
      <c r="F408" s="160" t="s">
        <v>2120</v>
      </c>
      <c r="G408" s="172"/>
      <c r="H408" s="173"/>
      <c r="I408" s="173"/>
      <c r="K408" s="168"/>
      <c r="M408" s="173"/>
    </row>
    <row r="409" spans="1:13" s="179" customFormat="1" ht="24.95" customHeight="1">
      <c r="A409" s="383"/>
      <c r="B409" s="177" t="s">
        <v>1170</v>
      </c>
      <c r="C409" s="178" t="s">
        <v>1923</v>
      </c>
      <c r="D409" s="171">
        <f>+ROUND(SUM('Alimentazione CE Costi'!H561:H570),2)</f>
        <v>0</v>
      </c>
      <c r="E409" s="171">
        <f>+ROUND(SUM('Alimentazione CE Costi'!I561:I570),2)</f>
        <v>0</v>
      </c>
      <c r="F409" s="160"/>
      <c r="G409" s="161"/>
      <c r="H409" s="173"/>
      <c r="I409" s="173"/>
      <c r="K409" s="168"/>
      <c r="M409" s="173"/>
    </row>
    <row r="410" spans="1:13" s="179" customFormat="1" ht="24.95" customHeight="1">
      <c r="A410" s="383"/>
      <c r="B410" s="177" t="s">
        <v>1172</v>
      </c>
      <c r="C410" s="178" t="s">
        <v>1924</v>
      </c>
      <c r="D410" s="171">
        <f>+ROUND(SUM('Alimentazione CE Costi'!H572:H581),2)</f>
        <v>0</v>
      </c>
      <c r="E410" s="171">
        <f>+ROUND(SUM('Alimentazione CE Costi'!I572:I581),2)</f>
        <v>0</v>
      </c>
      <c r="F410" s="160"/>
      <c r="G410" s="161"/>
      <c r="H410" s="173"/>
      <c r="I410" s="173"/>
      <c r="K410" s="168"/>
      <c r="M410" s="173"/>
    </row>
    <row r="411" spans="1:13" s="179" customFormat="1" ht="24.95" customHeight="1">
      <c r="A411" s="383"/>
      <c r="B411" s="177" t="s">
        <v>1174</v>
      </c>
      <c r="C411" s="178" t="s">
        <v>1925</v>
      </c>
      <c r="D411" s="171">
        <f>+'Alimentazione CE Costi'!H582</f>
        <v>0</v>
      </c>
      <c r="E411" s="171">
        <f>+'Alimentazione CE Costi'!I582</f>
        <v>0</v>
      </c>
      <c r="F411" s="160"/>
      <c r="G411" s="161"/>
      <c r="H411" s="173"/>
      <c r="I411" s="173"/>
      <c r="K411" s="168"/>
      <c r="M411" s="173"/>
    </row>
    <row r="412" spans="1:13" s="179" customFormat="1" ht="24.95" customHeight="1">
      <c r="A412" s="379"/>
      <c r="B412" s="223" t="s">
        <v>1176</v>
      </c>
      <c r="C412" s="224" t="s">
        <v>1926</v>
      </c>
      <c r="D412" s="225">
        <f>+D413+D417</f>
        <v>539945</v>
      </c>
      <c r="E412" s="225">
        <f>+E413+E417</f>
        <v>384545</v>
      </c>
      <c r="F412" s="160" t="s">
        <v>2120</v>
      </c>
      <c r="G412" s="172"/>
      <c r="H412" s="173"/>
      <c r="I412" s="173"/>
      <c r="K412" s="168"/>
      <c r="M412" s="173"/>
    </row>
    <row r="413" spans="1:13" s="179" customFormat="1" ht="24.95" customHeight="1">
      <c r="A413" s="379"/>
      <c r="B413" s="218" t="s">
        <v>1178</v>
      </c>
      <c r="C413" s="219" t="s">
        <v>1927</v>
      </c>
      <c r="D413" s="217">
        <f>SUM(D414:D416)</f>
        <v>275362</v>
      </c>
      <c r="E413" s="217">
        <f>SUM(E414:E416)</f>
        <v>263278</v>
      </c>
      <c r="F413" s="160" t="s">
        <v>2120</v>
      </c>
      <c r="G413" s="172"/>
      <c r="H413" s="173"/>
      <c r="I413" s="173"/>
      <c r="K413" s="168"/>
      <c r="M413" s="173"/>
    </row>
    <row r="414" spans="1:13" s="179" customFormat="1" ht="24.95" customHeight="1">
      <c r="A414" s="383"/>
      <c r="B414" s="177" t="s">
        <v>1180</v>
      </c>
      <c r="C414" s="178" t="s">
        <v>1928</v>
      </c>
      <c r="D414" s="171">
        <f>+ROUND(SUM('Alimentazione CE Costi'!H586:H594),2)</f>
        <v>91901</v>
      </c>
      <c r="E414" s="171">
        <f>+ROUND(SUM('Alimentazione CE Costi'!I586:I594),2)</f>
        <v>64792</v>
      </c>
      <c r="F414" s="160"/>
      <c r="G414" s="161"/>
      <c r="H414" s="173"/>
      <c r="I414" s="173"/>
      <c r="K414" s="168"/>
      <c r="M414" s="173"/>
    </row>
    <row r="415" spans="1:13" s="179" customFormat="1" ht="24.95" customHeight="1">
      <c r="A415" s="383"/>
      <c r="B415" s="177" t="s">
        <v>1183</v>
      </c>
      <c r="C415" s="178" t="s">
        <v>1929</v>
      </c>
      <c r="D415" s="171">
        <f>+ROUND(SUM('Alimentazione CE Costi'!H596:H604),2)</f>
        <v>183461</v>
      </c>
      <c r="E415" s="171">
        <f>+ROUND(SUM('Alimentazione CE Costi'!I596:I604),2)</f>
        <v>198486</v>
      </c>
      <c r="F415" s="160"/>
      <c r="G415" s="161"/>
      <c r="H415" s="173"/>
      <c r="I415" s="173"/>
      <c r="K415" s="168"/>
      <c r="M415" s="173"/>
    </row>
    <row r="416" spans="1:13" s="179" customFormat="1" ht="24.95" customHeight="1">
      <c r="A416" s="383"/>
      <c r="B416" s="177" t="s">
        <v>1185</v>
      </c>
      <c r="C416" s="178" t="s">
        <v>1930</v>
      </c>
      <c r="D416" s="171">
        <f>+'Alimentazione CE Costi'!H605</f>
        <v>0</v>
      </c>
      <c r="E416" s="171">
        <f>+'Alimentazione CE Costi'!I605</f>
        <v>0</v>
      </c>
      <c r="F416" s="160"/>
      <c r="G416" s="161"/>
      <c r="H416" s="173"/>
      <c r="I416" s="173"/>
      <c r="K416" s="168"/>
      <c r="M416" s="173"/>
    </row>
    <row r="417" spans="1:13" s="179" customFormat="1" ht="24.95" customHeight="1">
      <c r="A417" s="379"/>
      <c r="B417" s="218" t="s">
        <v>1187</v>
      </c>
      <c r="C417" s="219" t="s">
        <v>1931</v>
      </c>
      <c r="D417" s="217">
        <f>SUM(D418:D420)</f>
        <v>264583</v>
      </c>
      <c r="E417" s="217">
        <f>SUM(E418:E420)</f>
        <v>121267</v>
      </c>
      <c r="F417" s="160" t="s">
        <v>2120</v>
      </c>
      <c r="G417" s="172"/>
      <c r="H417" s="173"/>
      <c r="I417" s="173"/>
      <c r="K417" s="168"/>
      <c r="M417" s="173"/>
    </row>
    <row r="418" spans="1:13" s="179" customFormat="1" ht="24.95" customHeight="1">
      <c r="A418" s="383"/>
      <c r="B418" s="177" t="s">
        <v>1189</v>
      </c>
      <c r="C418" s="178" t="s">
        <v>1932</v>
      </c>
      <c r="D418" s="171">
        <f>+ROUND(SUM('Alimentazione CE Costi'!H608:H617),2)</f>
        <v>229568</v>
      </c>
      <c r="E418" s="171">
        <f>+ROUND(SUM('Alimentazione CE Costi'!I608:I617),2)</f>
        <v>83551</v>
      </c>
      <c r="F418" s="160"/>
      <c r="G418" s="161"/>
      <c r="H418" s="173"/>
      <c r="I418" s="173"/>
      <c r="K418" s="168"/>
      <c r="M418" s="173"/>
    </row>
    <row r="419" spans="1:13" s="179" customFormat="1" ht="24.95" customHeight="1">
      <c r="A419" s="383"/>
      <c r="B419" s="177" t="s">
        <v>1191</v>
      </c>
      <c r="C419" s="178" t="s">
        <v>1933</v>
      </c>
      <c r="D419" s="171">
        <f>+ROUND(SUM('Alimentazione CE Costi'!H619:H628),2)</f>
        <v>35015</v>
      </c>
      <c r="E419" s="171">
        <f>+ROUND(SUM('Alimentazione CE Costi'!I619:I628),2)</f>
        <v>37716</v>
      </c>
      <c r="F419" s="160"/>
      <c r="G419" s="161"/>
      <c r="H419" s="173"/>
      <c r="I419" s="173"/>
      <c r="K419" s="168"/>
      <c r="M419" s="173"/>
    </row>
    <row r="420" spans="1:13" s="179" customFormat="1" ht="24.95" customHeight="1">
      <c r="A420" s="383"/>
      <c r="B420" s="177" t="s">
        <v>1193</v>
      </c>
      <c r="C420" s="178" t="s">
        <v>1934</v>
      </c>
      <c r="D420" s="171">
        <f>+'Alimentazione CE Costi'!H629</f>
        <v>0</v>
      </c>
      <c r="E420" s="171">
        <f>+'Alimentazione CE Costi'!I629</f>
        <v>0</v>
      </c>
      <c r="F420" s="160"/>
      <c r="G420" s="161"/>
      <c r="H420" s="173"/>
      <c r="I420" s="173"/>
      <c r="K420" s="168"/>
      <c r="M420" s="173"/>
    </row>
    <row r="421" spans="1:13" s="179" customFormat="1" ht="24.95" customHeight="1">
      <c r="A421" s="379"/>
      <c r="B421" s="223" t="s">
        <v>1195</v>
      </c>
      <c r="C421" s="224" t="s">
        <v>1935</v>
      </c>
      <c r="D421" s="225">
        <f>+D422+D426</f>
        <v>4383570</v>
      </c>
      <c r="E421" s="225">
        <f>+E422+E426</f>
        <v>4126863</v>
      </c>
      <c r="F421" s="160" t="s">
        <v>2120</v>
      </c>
      <c r="G421" s="172"/>
      <c r="H421" s="173"/>
      <c r="I421" s="173"/>
      <c r="K421" s="168"/>
      <c r="M421" s="173"/>
    </row>
    <row r="422" spans="1:13" s="179" customFormat="1" ht="24.95" customHeight="1">
      <c r="A422" s="379"/>
      <c r="B422" s="218" t="s">
        <v>1197</v>
      </c>
      <c r="C422" s="219" t="s">
        <v>1936</v>
      </c>
      <c r="D422" s="217">
        <f>SUM(D423:D425)</f>
        <v>1167622</v>
      </c>
      <c r="E422" s="217">
        <f>SUM(E423:E425)</f>
        <v>1001733</v>
      </c>
      <c r="F422" s="160" t="s">
        <v>2120</v>
      </c>
      <c r="G422" s="172"/>
      <c r="H422" s="173"/>
      <c r="I422" s="173"/>
      <c r="K422" s="168"/>
      <c r="M422" s="173"/>
    </row>
    <row r="423" spans="1:13" s="179" customFormat="1" ht="24.95" customHeight="1">
      <c r="A423" s="383"/>
      <c r="B423" s="177" t="s">
        <v>1199</v>
      </c>
      <c r="C423" s="178" t="s">
        <v>1937</v>
      </c>
      <c r="D423" s="171">
        <f>+ROUND(SUM('Alimentazione CE Costi'!H633:H641),2)</f>
        <v>1074766</v>
      </c>
      <c r="E423" s="171">
        <f>+ROUND(SUM('Alimentazione CE Costi'!I633:I641),2)</f>
        <v>911044</v>
      </c>
      <c r="F423" s="160"/>
      <c r="G423" s="161"/>
      <c r="H423" s="173"/>
      <c r="I423" s="173"/>
      <c r="K423" s="168"/>
      <c r="M423" s="173"/>
    </row>
    <row r="424" spans="1:13" s="179" customFormat="1" ht="24.95" customHeight="1">
      <c r="A424" s="383"/>
      <c r="B424" s="177" t="s">
        <v>1202</v>
      </c>
      <c r="C424" s="178" t="s">
        <v>1938</v>
      </c>
      <c r="D424" s="171">
        <f>+ROUND(SUM('Alimentazione CE Costi'!H643:H651),2)</f>
        <v>92856</v>
      </c>
      <c r="E424" s="171">
        <f>+ROUND(SUM('Alimentazione CE Costi'!I643:I651),2)</f>
        <v>90689</v>
      </c>
      <c r="F424" s="160"/>
      <c r="G424" s="161"/>
      <c r="H424" s="173"/>
      <c r="I424" s="173"/>
      <c r="K424" s="168"/>
      <c r="M424" s="173"/>
    </row>
    <row r="425" spans="1:13" s="179" customFormat="1" ht="24.95" customHeight="1">
      <c r="A425" s="383"/>
      <c r="B425" s="177" t="s">
        <v>1204</v>
      </c>
      <c r="C425" s="178" t="s">
        <v>1939</v>
      </c>
      <c r="D425" s="171">
        <f>+'Alimentazione CE Costi'!H652</f>
        <v>0</v>
      </c>
      <c r="E425" s="171">
        <f>+'Alimentazione CE Costi'!I652</f>
        <v>0</v>
      </c>
      <c r="F425" s="160"/>
      <c r="G425" s="161"/>
      <c r="H425" s="173"/>
      <c r="I425" s="173"/>
      <c r="K425" s="168"/>
      <c r="M425" s="173"/>
    </row>
    <row r="426" spans="1:13" s="179" customFormat="1" ht="24.95" customHeight="1">
      <c r="A426" s="379"/>
      <c r="B426" s="218" t="s">
        <v>1206</v>
      </c>
      <c r="C426" s="219" t="s">
        <v>1940</v>
      </c>
      <c r="D426" s="217">
        <f>SUM(D427:D429)</f>
        <v>3215948</v>
      </c>
      <c r="E426" s="217">
        <f>SUM(E427:E429)</f>
        <v>3125130</v>
      </c>
      <c r="F426" s="160" t="s">
        <v>2120</v>
      </c>
      <c r="G426" s="172"/>
      <c r="H426" s="173"/>
      <c r="I426" s="173"/>
      <c r="K426" s="168"/>
      <c r="M426" s="173"/>
    </row>
    <row r="427" spans="1:13" s="179" customFormat="1" ht="24.95" customHeight="1">
      <c r="A427" s="383"/>
      <c r="B427" s="177" t="s">
        <v>1208</v>
      </c>
      <c r="C427" s="178" t="s">
        <v>1941</v>
      </c>
      <c r="D427" s="171">
        <f>+ROUND(SUM('Alimentazione CE Costi'!H655:H664),2)</f>
        <v>3215948</v>
      </c>
      <c r="E427" s="171">
        <f>+ROUND(SUM('Alimentazione CE Costi'!I655:I664),2)</f>
        <v>3098526</v>
      </c>
      <c r="F427" s="160"/>
      <c r="G427" s="161"/>
      <c r="H427" s="173"/>
      <c r="I427" s="173"/>
      <c r="K427" s="168"/>
      <c r="M427" s="173"/>
    </row>
    <row r="428" spans="1:13" s="179" customFormat="1" ht="24.95" customHeight="1">
      <c r="A428" s="383"/>
      <c r="B428" s="177" t="s">
        <v>1210</v>
      </c>
      <c r="C428" s="178" t="s">
        <v>1942</v>
      </c>
      <c r="D428" s="171">
        <f>+ROUND(SUM('Alimentazione CE Costi'!H666:H675),2)</f>
        <v>0</v>
      </c>
      <c r="E428" s="171">
        <f>+ROUND(SUM('Alimentazione CE Costi'!I666:I675),2)</f>
        <v>26604</v>
      </c>
      <c r="F428" s="160"/>
      <c r="G428" s="161"/>
      <c r="H428" s="173"/>
      <c r="I428" s="173"/>
      <c r="K428" s="168"/>
      <c r="M428" s="173"/>
    </row>
    <row r="429" spans="1:13" s="179" customFormat="1" ht="24.95" customHeight="1">
      <c r="A429" s="383"/>
      <c r="B429" s="177" t="s">
        <v>1212</v>
      </c>
      <c r="C429" s="178" t="s">
        <v>1943</v>
      </c>
      <c r="D429" s="171">
        <f>+'Alimentazione CE Costi'!H676</f>
        <v>0</v>
      </c>
      <c r="E429" s="171">
        <f>+'Alimentazione CE Costi'!I676</f>
        <v>0</v>
      </c>
      <c r="F429" s="160"/>
      <c r="G429" s="161"/>
      <c r="H429" s="173"/>
      <c r="I429" s="173"/>
      <c r="K429" s="168"/>
      <c r="M429" s="173"/>
    </row>
    <row r="430" spans="1:13" s="179" customFormat="1" ht="24.95" customHeight="1">
      <c r="A430" s="379"/>
      <c r="B430" s="223" t="s">
        <v>1213</v>
      </c>
      <c r="C430" s="224" t="s">
        <v>1944</v>
      </c>
      <c r="D430" s="225">
        <f>+D431+D432+D433</f>
        <v>696785</v>
      </c>
      <c r="E430" s="225">
        <f>+E431+E432+E433</f>
        <v>612058</v>
      </c>
      <c r="F430" s="160" t="s">
        <v>2120</v>
      </c>
      <c r="G430" s="172"/>
      <c r="H430" s="173"/>
      <c r="I430" s="173"/>
      <c r="K430" s="168"/>
      <c r="M430" s="173"/>
    </row>
    <row r="431" spans="1:13" s="179" customFormat="1" ht="24.95" customHeight="1">
      <c r="A431" s="379"/>
      <c r="B431" s="174" t="s">
        <v>1215</v>
      </c>
      <c r="C431" s="175" t="s">
        <v>1945</v>
      </c>
      <c r="D431" s="187">
        <f>+ROUND(SUM('Alimentazione CE Costi'!H679:H685),2)</f>
        <v>36000</v>
      </c>
      <c r="E431" s="187">
        <f>+ROUND(SUM('Alimentazione CE Costi'!I679:I685),2)</f>
        <v>36000</v>
      </c>
      <c r="F431" s="160"/>
      <c r="G431" s="161"/>
      <c r="H431" s="173"/>
      <c r="I431" s="173"/>
      <c r="K431" s="168"/>
      <c r="M431" s="173"/>
    </row>
    <row r="432" spans="1:13" s="179" customFormat="1" ht="24.95" customHeight="1">
      <c r="A432" s="379"/>
      <c r="B432" s="174" t="s">
        <v>1224</v>
      </c>
      <c r="C432" s="175" t="s">
        <v>1946</v>
      </c>
      <c r="D432" s="187">
        <f>+'Alimentazione CE Costi'!H686</f>
        <v>0</v>
      </c>
      <c r="E432" s="187">
        <f>+'Alimentazione CE Costi'!I686</f>
        <v>0</v>
      </c>
      <c r="F432" s="160"/>
      <c r="G432" s="161"/>
      <c r="H432" s="173"/>
      <c r="I432" s="173"/>
      <c r="K432" s="168"/>
      <c r="M432" s="173"/>
    </row>
    <row r="433" spans="1:13" s="179" customFormat="1" ht="24.95" customHeight="1">
      <c r="A433" s="379"/>
      <c r="B433" s="218" t="s">
        <v>1226</v>
      </c>
      <c r="C433" s="219" t="s">
        <v>1947</v>
      </c>
      <c r="D433" s="217">
        <f>+D434+D435+D436+D437</f>
        <v>660785</v>
      </c>
      <c r="E433" s="217">
        <f>+E434+E435+E436+E437</f>
        <v>576058</v>
      </c>
      <c r="F433" s="160" t="s">
        <v>2120</v>
      </c>
      <c r="G433" s="172"/>
      <c r="H433" s="173"/>
      <c r="I433" s="173"/>
      <c r="K433" s="168"/>
      <c r="M433" s="173"/>
    </row>
    <row r="434" spans="1:13" s="179" customFormat="1" ht="25.5">
      <c r="A434" s="379"/>
      <c r="B434" s="177" t="s">
        <v>1228</v>
      </c>
      <c r="C434" s="178" t="s">
        <v>1948</v>
      </c>
      <c r="D434" s="171">
        <f>+ROUND(SUM('Alimentazione CE Costi'!H690:H700),2)</f>
        <v>660785</v>
      </c>
      <c r="E434" s="171">
        <f>+ROUND(SUM('Alimentazione CE Costi'!I690:I700),2)</f>
        <v>576058</v>
      </c>
      <c r="F434" s="160"/>
      <c r="G434" s="161"/>
      <c r="H434" s="173"/>
      <c r="I434" s="173"/>
      <c r="K434" s="168"/>
      <c r="M434" s="173"/>
    </row>
    <row r="435" spans="1:13" s="179" customFormat="1" ht="24.95" customHeight="1">
      <c r="A435" s="383"/>
      <c r="B435" s="177" t="s">
        <v>1236</v>
      </c>
      <c r="C435" s="178" t="s">
        <v>1949</v>
      </c>
      <c r="D435" s="171">
        <f>+'Alimentazione CE Costi'!H702+'Alimentazione CE Costi'!H703+'Alimentazione CE Costi'!H704</f>
        <v>0</v>
      </c>
      <c r="E435" s="171">
        <f>+'Alimentazione CE Costi'!I702+'Alimentazione CE Costi'!I703+'Alimentazione CE Costi'!I704</f>
        <v>0</v>
      </c>
      <c r="F435" s="160"/>
      <c r="G435" s="161"/>
      <c r="H435" s="173"/>
      <c r="I435" s="173"/>
      <c r="K435" s="168"/>
      <c r="M435" s="173"/>
    </row>
    <row r="436" spans="1:13" s="186" customFormat="1" ht="24.95" customHeight="1">
      <c r="A436" s="383" t="s">
        <v>1547</v>
      </c>
      <c r="B436" s="177" t="s">
        <v>1240</v>
      </c>
      <c r="C436" s="178" t="s">
        <v>1950</v>
      </c>
      <c r="D436" s="171">
        <f>+'Alimentazione CE Costi'!H705</f>
        <v>0</v>
      </c>
      <c r="E436" s="171">
        <f>+'Alimentazione CE Costi'!I705</f>
        <v>0</v>
      </c>
      <c r="F436" s="160"/>
      <c r="G436" s="160"/>
      <c r="H436" s="173"/>
      <c r="I436" s="173"/>
      <c r="K436" s="168"/>
      <c r="M436" s="173"/>
    </row>
    <row r="437" spans="1:13" s="186" customFormat="1" ht="24.95" customHeight="1">
      <c r="A437" s="383"/>
      <c r="B437" s="177" t="s">
        <v>1242</v>
      </c>
      <c r="C437" s="178" t="s">
        <v>1951</v>
      </c>
      <c r="D437" s="171">
        <f>+'Alimentazione CE Costi'!H706</f>
        <v>0</v>
      </c>
      <c r="E437" s="171">
        <f>+'Alimentazione CE Costi'!I706</f>
        <v>0</v>
      </c>
      <c r="F437" s="160"/>
      <c r="G437" s="160"/>
      <c r="H437" s="173"/>
      <c r="I437" s="173"/>
      <c r="K437" s="168"/>
      <c r="M437" s="173"/>
    </row>
    <row r="438" spans="1:13" s="179" customFormat="1" ht="24.95" customHeight="1">
      <c r="A438" s="379"/>
      <c r="B438" s="250" t="s">
        <v>1952</v>
      </c>
      <c r="C438" s="251" t="s">
        <v>1953</v>
      </c>
      <c r="D438" s="239">
        <f>+D439+D440</f>
        <v>123960</v>
      </c>
      <c r="E438" s="239">
        <f>+E439+E440</f>
        <v>123960</v>
      </c>
      <c r="F438" s="160" t="s">
        <v>2120</v>
      </c>
      <c r="G438" s="172"/>
      <c r="H438" s="173"/>
      <c r="I438" s="173"/>
      <c r="K438" s="168"/>
      <c r="M438" s="173"/>
    </row>
    <row r="439" spans="1:13" s="179" customFormat="1" ht="24.95" customHeight="1">
      <c r="A439" s="379"/>
      <c r="B439" s="169" t="s">
        <v>1244</v>
      </c>
      <c r="C439" s="170" t="s">
        <v>1954</v>
      </c>
      <c r="D439" s="171">
        <f>+ROUND(SUM('Alimentazione CE Costi'!H708:H715),2)</f>
        <v>6333</v>
      </c>
      <c r="E439" s="171">
        <f>+ROUND(SUM('Alimentazione CE Costi'!I708:I715),2)</f>
        <v>6333</v>
      </c>
      <c r="F439" s="160"/>
      <c r="G439" s="161"/>
      <c r="H439" s="173"/>
      <c r="I439" s="173"/>
      <c r="K439" s="168"/>
      <c r="M439" s="173"/>
    </row>
    <row r="440" spans="1:13" s="179" customFormat="1" ht="24.95" customHeight="1">
      <c r="A440" s="379"/>
      <c r="B440" s="223" t="s">
        <v>1254</v>
      </c>
      <c r="C440" s="224" t="s">
        <v>1955</v>
      </c>
      <c r="D440" s="225">
        <f>+D441+D444</f>
        <v>117627</v>
      </c>
      <c r="E440" s="225">
        <f>+E441+E444</f>
        <v>117627</v>
      </c>
      <c r="F440" s="160" t="s">
        <v>2120</v>
      </c>
      <c r="G440" s="172"/>
      <c r="H440" s="173"/>
      <c r="I440" s="173"/>
      <c r="K440" s="168"/>
      <c r="M440" s="173"/>
    </row>
    <row r="441" spans="1:13" s="161" customFormat="1" ht="24.95" customHeight="1">
      <c r="A441" s="381"/>
      <c r="B441" s="218" t="s">
        <v>1256</v>
      </c>
      <c r="C441" s="219" t="s">
        <v>1956</v>
      </c>
      <c r="D441" s="217">
        <f>+D442+D443</f>
        <v>0</v>
      </c>
      <c r="E441" s="217">
        <f>+E442+E443</f>
        <v>0</v>
      </c>
      <c r="F441" s="160" t="s">
        <v>2120</v>
      </c>
      <c r="G441" s="172"/>
      <c r="H441" s="173"/>
      <c r="I441" s="173"/>
      <c r="K441" s="168"/>
      <c r="M441" s="173"/>
    </row>
    <row r="442" spans="1:13" s="161" customFormat="1" ht="24.95" customHeight="1">
      <c r="A442" s="381"/>
      <c r="B442" s="177" t="s">
        <v>1258</v>
      </c>
      <c r="C442" s="178" t="s">
        <v>1957</v>
      </c>
      <c r="D442" s="171">
        <f>+'Alimentazione CE Costi'!H718</f>
        <v>0</v>
      </c>
      <c r="E442" s="171">
        <f>+'Alimentazione CE Costi'!I718</f>
        <v>0</v>
      </c>
      <c r="F442" s="160"/>
      <c r="H442" s="173"/>
      <c r="I442" s="173"/>
      <c r="K442" s="168"/>
      <c r="M442" s="173"/>
    </row>
    <row r="443" spans="1:13" s="161" customFormat="1" ht="24.95" customHeight="1">
      <c r="A443" s="381"/>
      <c r="B443" s="177" t="s">
        <v>1260</v>
      </c>
      <c r="C443" s="178" t="s">
        <v>1958</v>
      </c>
      <c r="D443" s="171">
        <f>+'Alimentazione CE Costi'!H719</f>
        <v>0</v>
      </c>
      <c r="E443" s="171">
        <f>+'Alimentazione CE Costi'!I719</f>
        <v>0</v>
      </c>
      <c r="F443" s="160"/>
      <c r="H443" s="173"/>
      <c r="I443" s="173"/>
      <c r="K443" s="168"/>
      <c r="M443" s="173"/>
    </row>
    <row r="444" spans="1:13" s="161" customFormat="1" ht="24.95" customHeight="1">
      <c r="A444" s="381"/>
      <c r="B444" s="169" t="s">
        <v>1262</v>
      </c>
      <c r="C444" s="170" t="s">
        <v>1959</v>
      </c>
      <c r="D444" s="171">
        <f>+ROUND(SUM('Alimentazione CE Costi'!H721:H725),2)</f>
        <v>117627</v>
      </c>
      <c r="E444" s="171">
        <f>+ROUND(SUM('Alimentazione CE Costi'!I721:I725),2)</f>
        <v>117627</v>
      </c>
      <c r="F444" s="160"/>
      <c r="H444" s="173"/>
      <c r="I444" s="173"/>
      <c r="K444" s="168"/>
      <c r="M444" s="173"/>
    </row>
    <row r="445" spans="1:13" s="161" customFormat="1" ht="24.95" customHeight="1">
      <c r="A445" s="381"/>
      <c r="B445" s="223" t="s">
        <v>1269</v>
      </c>
      <c r="C445" s="224" t="s">
        <v>1960</v>
      </c>
      <c r="D445" s="225">
        <f>+D446+D447</f>
        <v>0</v>
      </c>
      <c r="E445" s="225">
        <f>+E446+E447</f>
        <v>0</v>
      </c>
      <c r="F445" s="160" t="s">
        <v>2120</v>
      </c>
      <c r="G445" s="172"/>
      <c r="H445" s="173"/>
      <c r="I445" s="173"/>
      <c r="K445" s="168"/>
      <c r="M445" s="173"/>
    </row>
    <row r="446" spans="1:13" s="161" customFormat="1" ht="24.95" customHeight="1">
      <c r="A446" s="381"/>
      <c r="B446" s="174" t="s">
        <v>1271</v>
      </c>
      <c r="C446" s="175" t="s">
        <v>1961</v>
      </c>
      <c r="D446" s="187">
        <f>+ROUND(SUM('Alimentazione CE Costi'!H729:H743),2)</f>
        <v>0</v>
      </c>
      <c r="E446" s="187">
        <f>+ROUND(SUM('Alimentazione CE Costi'!I729:I743),2)</f>
        <v>0</v>
      </c>
      <c r="F446" s="160"/>
      <c r="H446" s="173"/>
      <c r="I446" s="173"/>
      <c r="K446" s="168"/>
      <c r="M446" s="173"/>
    </row>
    <row r="447" spans="1:13" s="161" customFormat="1" ht="24.95" customHeight="1">
      <c r="A447" s="381"/>
      <c r="B447" s="174" t="s">
        <v>1289</v>
      </c>
      <c r="C447" s="175" t="s">
        <v>1962</v>
      </c>
      <c r="D447" s="171">
        <f>+ROUND(SUM('Alimentazione CE Costi'!H745:H791),2)</f>
        <v>0</v>
      </c>
      <c r="E447" s="171">
        <f>+ROUND(SUM('Alimentazione CE Costi'!I745:I791),2)</f>
        <v>0</v>
      </c>
      <c r="F447" s="160"/>
      <c r="H447" s="173"/>
      <c r="I447" s="173"/>
      <c r="K447" s="168"/>
      <c r="M447" s="173"/>
    </row>
    <row r="448" spans="1:13" s="161" customFormat="1" ht="24.95" customHeight="1">
      <c r="A448" s="381"/>
      <c r="B448" s="223" t="s">
        <v>1337</v>
      </c>
      <c r="C448" s="224" t="s">
        <v>1963</v>
      </c>
      <c r="D448" s="225">
        <f>+D449+D458</f>
        <v>0</v>
      </c>
      <c r="E448" s="225">
        <f>+E449+E458</f>
        <v>0</v>
      </c>
      <c r="F448" s="160" t="s">
        <v>2120</v>
      </c>
      <c r="G448" s="172"/>
      <c r="H448" s="173"/>
      <c r="I448" s="173"/>
      <c r="K448" s="168"/>
      <c r="M448" s="173"/>
    </row>
    <row r="449" spans="1:13" s="161" customFormat="1" ht="24.95" customHeight="1">
      <c r="A449" s="381"/>
      <c r="B449" s="218" t="s">
        <v>1339</v>
      </c>
      <c r="C449" s="219" t="s">
        <v>1964</v>
      </c>
      <c r="D449" s="217">
        <f>SUM(D450:D457)</f>
        <v>0</v>
      </c>
      <c r="E449" s="217">
        <f>SUM(E450:E457)</f>
        <v>0</v>
      </c>
      <c r="F449" s="160" t="s">
        <v>2120</v>
      </c>
      <c r="G449" s="172"/>
      <c r="H449" s="173"/>
      <c r="I449" s="173"/>
      <c r="K449" s="168"/>
      <c r="M449" s="173"/>
    </row>
    <row r="450" spans="1:13" s="161" customFormat="1" ht="24.95" customHeight="1">
      <c r="A450" s="381"/>
      <c r="B450" s="177" t="s">
        <v>1340</v>
      </c>
      <c r="C450" s="178" t="s">
        <v>1965</v>
      </c>
      <c r="D450" s="171">
        <f>+'Alimentazione CE Costi'!H794</f>
        <v>0</v>
      </c>
      <c r="E450" s="171">
        <f>+'Alimentazione CE Costi'!I794</f>
        <v>0</v>
      </c>
      <c r="F450" s="160"/>
      <c r="H450" s="173"/>
      <c r="I450" s="173"/>
      <c r="K450" s="168"/>
      <c r="M450" s="173"/>
    </row>
    <row r="451" spans="1:13" s="161" customFormat="1" ht="24.95" customHeight="1">
      <c r="A451" s="381"/>
      <c r="B451" s="177" t="s">
        <v>1341</v>
      </c>
      <c r="C451" s="178" t="s">
        <v>1966</v>
      </c>
      <c r="D451" s="171">
        <f>+'Alimentazione CE Costi'!H795</f>
        <v>0</v>
      </c>
      <c r="E451" s="171">
        <f>+'Alimentazione CE Costi'!I795</f>
        <v>0</v>
      </c>
      <c r="F451" s="160"/>
      <c r="H451" s="173"/>
      <c r="I451" s="173"/>
      <c r="K451" s="168"/>
      <c r="M451" s="173"/>
    </row>
    <row r="452" spans="1:13" s="161" customFormat="1" ht="24.95" customHeight="1">
      <c r="A452" s="381"/>
      <c r="B452" s="177" t="s">
        <v>1342</v>
      </c>
      <c r="C452" s="178" t="s">
        <v>1967</v>
      </c>
      <c r="D452" s="171">
        <f>+'Alimentazione CE Costi'!H796</f>
        <v>0</v>
      </c>
      <c r="E452" s="171">
        <f>+'Alimentazione CE Costi'!I796</f>
        <v>0</v>
      </c>
      <c r="F452" s="160"/>
      <c r="H452" s="173"/>
      <c r="I452" s="173"/>
      <c r="K452" s="168"/>
      <c r="M452" s="173"/>
    </row>
    <row r="453" spans="1:13" s="161" customFormat="1" ht="24.95" customHeight="1">
      <c r="A453" s="381"/>
      <c r="B453" s="177" t="s">
        <v>1343</v>
      </c>
      <c r="C453" s="178" t="s">
        <v>1968</v>
      </c>
      <c r="D453" s="171">
        <f>+'Alimentazione CE Costi'!H797</f>
        <v>0</v>
      </c>
      <c r="E453" s="171">
        <f>+'Alimentazione CE Costi'!I797</f>
        <v>0</v>
      </c>
      <c r="F453" s="160"/>
      <c r="H453" s="173"/>
      <c r="I453" s="173"/>
      <c r="K453" s="168"/>
      <c r="M453" s="173"/>
    </row>
    <row r="454" spans="1:13" s="161" customFormat="1" ht="24.95" customHeight="1">
      <c r="A454" s="381"/>
      <c r="B454" s="177" t="s">
        <v>1344</v>
      </c>
      <c r="C454" s="178" t="s">
        <v>1969</v>
      </c>
      <c r="D454" s="171">
        <f>+'Alimentazione CE Costi'!H798</f>
        <v>0</v>
      </c>
      <c r="E454" s="171">
        <f>+'Alimentazione CE Costi'!I798</f>
        <v>0</v>
      </c>
      <c r="F454" s="160"/>
      <c r="H454" s="173"/>
      <c r="I454" s="173"/>
      <c r="K454" s="168"/>
      <c r="M454" s="173"/>
    </row>
    <row r="455" spans="1:13" s="161" customFormat="1" ht="24.95" customHeight="1">
      <c r="A455" s="381"/>
      <c r="B455" s="177" t="s">
        <v>1345</v>
      </c>
      <c r="C455" s="178" t="s">
        <v>1970</v>
      </c>
      <c r="D455" s="171">
        <f>+'Alimentazione CE Costi'!H799</f>
        <v>0</v>
      </c>
      <c r="E455" s="171">
        <f>+'Alimentazione CE Costi'!I799</f>
        <v>0</v>
      </c>
      <c r="F455" s="160"/>
      <c r="H455" s="173"/>
      <c r="I455" s="173"/>
      <c r="K455" s="168"/>
      <c r="M455" s="173"/>
    </row>
    <row r="456" spans="1:13" s="161" customFormat="1" ht="24.95" customHeight="1">
      <c r="A456" s="381"/>
      <c r="B456" s="177" t="s">
        <v>1346</v>
      </c>
      <c r="C456" s="178" t="s">
        <v>1971</v>
      </c>
      <c r="D456" s="171">
        <f>+'Alimentazione CE Costi'!H800</f>
        <v>0</v>
      </c>
      <c r="E456" s="171">
        <f>+'Alimentazione CE Costi'!I800</f>
        <v>0</v>
      </c>
      <c r="F456" s="160"/>
      <c r="H456" s="173"/>
      <c r="I456" s="173"/>
      <c r="K456" s="168"/>
      <c r="M456" s="173"/>
    </row>
    <row r="457" spans="1:13" s="161" customFormat="1" ht="24.95" customHeight="1">
      <c r="A457" s="381"/>
      <c r="B457" s="177" t="s">
        <v>1347</v>
      </c>
      <c r="C457" s="178" t="s">
        <v>1972</v>
      </c>
      <c r="D457" s="171">
        <f>+'Alimentazione CE Costi'!H801</f>
        <v>0</v>
      </c>
      <c r="E457" s="171">
        <f>+'Alimentazione CE Costi'!I801</f>
        <v>0</v>
      </c>
      <c r="F457" s="160"/>
      <c r="H457" s="173"/>
      <c r="I457" s="173"/>
      <c r="K457" s="168"/>
      <c r="M457" s="173"/>
    </row>
    <row r="458" spans="1:13" s="161" customFormat="1" ht="24.95" customHeight="1">
      <c r="A458" s="381"/>
      <c r="B458" s="218" t="s">
        <v>1349</v>
      </c>
      <c r="C458" s="219" t="s">
        <v>1973</v>
      </c>
      <c r="D458" s="217">
        <f>SUM(D459:D464)</f>
        <v>0</v>
      </c>
      <c r="E458" s="217">
        <f>SUM(E459:E464)</f>
        <v>0</v>
      </c>
      <c r="F458" s="160" t="s">
        <v>2120</v>
      </c>
      <c r="G458" s="172"/>
      <c r="H458" s="173"/>
      <c r="I458" s="173"/>
      <c r="K458" s="168"/>
      <c r="M458" s="173"/>
    </row>
    <row r="459" spans="1:13" s="161" customFormat="1" ht="24.95" customHeight="1">
      <c r="A459" s="381"/>
      <c r="B459" s="177" t="s">
        <v>1350</v>
      </c>
      <c r="C459" s="178" t="s">
        <v>1974</v>
      </c>
      <c r="D459" s="171">
        <f>+'Alimentazione CE Costi'!H803</f>
        <v>0</v>
      </c>
      <c r="E459" s="171">
        <f>+'Alimentazione CE Costi'!I803</f>
        <v>0</v>
      </c>
      <c r="F459" s="160"/>
      <c r="H459" s="173"/>
      <c r="I459" s="173"/>
      <c r="K459" s="168"/>
      <c r="M459" s="173"/>
    </row>
    <row r="460" spans="1:13" s="161" customFormat="1" ht="24.95" customHeight="1">
      <c r="A460" s="381"/>
      <c r="B460" s="177" t="s">
        <v>1351</v>
      </c>
      <c r="C460" s="178" t="s">
        <v>1975</v>
      </c>
      <c r="D460" s="171">
        <f>+'Alimentazione CE Costi'!H804</f>
        <v>0</v>
      </c>
      <c r="E460" s="171">
        <f>+'Alimentazione CE Costi'!I804</f>
        <v>0</v>
      </c>
      <c r="F460" s="160"/>
      <c r="H460" s="173"/>
      <c r="I460" s="173"/>
      <c r="K460" s="168"/>
      <c r="M460" s="173"/>
    </row>
    <row r="461" spans="1:13" s="161" customFormat="1" ht="24.95" customHeight="1">
      <c r="A461" s="381"/>
      <c r="B461" s="177" t="s">
        <v>1352</v>
      </c>
      <c r="C461" s="178" t="s">
        <v>1976</v>
      </c>
      <c r="D461" s="171">
        <f>+'Alimentazione CE Costi'!H805</f>
        <v>0</v>
      </c>
      <c r="E461" s="171">
        <f>+'Alimentazione CE Costi'!I805</f>
        <v>0</v>
      </c>
      <c r="F461" s="160"/>
      <c r="H461" s="173"/>
      <c r="I461" s="173"/>
      <c r="K461" s="168"/>
      <c r="M461" s="173"/>
    </row>
    <row r="462" spans="1:13" s="161" customFormat="1" ht="24.95" customHeight="1">
      <c r="A462" s="381"/>
      <c r="B462" s="177" t="s">
        <v>1353</v>
      </c>
      <c r="C462" s="178" t="s">
        <v>1977</v>
      </c>
      <c r="D462" s="171">
        <f>+'Alimentazione CE Costi'!H806</f>
        <v>0</v>
      </c>
      <c r="E462" s="171">
        <f>+'Alimentazione CE Costi'!I806</f>
        <v>0</v>
      </c>
      <c r="F462" s="160"/>
      <c r="H462" s="173"/>
      <c r="I462" s="173"/>
      <c r="K462" s="168"/>
      <c r="M462" s="173"/>
    </row>
    <row r="463" spans="1:13" s="161" customFormat="1" ht="24.95" customHeight="1">
      <c r="A463" s="381"/>
      <c r="B463" s="177" t="s">
        <v>1354</v>
      </c>
      <c r="C463" s="178" t="s">
        <v>1978</v>
      </c>
      <c r="D463" s="171">
        <f>+'Alimentazione CE Costi'!H807</f>
        <v>0</v>
      </c>
      <c r="E463" s="171">
        <f>+'Alimentazione CE Costi'!I807</f>
        <v>0</v>
      </c>
      <c r="F463" s="160"/>
      <c r="H463" s="173"/>
      <c r="I463" s="173"/>
      <c r="K463" s="168"/>
      <c r="M463" s="173"/>
    </row>
    <row r="464" spans="1:13" s="161" customFormat="1" ht="24.95" customHeight="1">
      <c r="A464" s="381"/>
      <c r="B464" s="177" t="s">
        <v>1355</v>
      </c>
      <c r="C464" s="178" t="s">
        <v>1979</v>
      </c>
      <c r="D464" s="171">
        <f>+'Alimentazione CE Costi'!H808</f>
        <v>0</v>
      </c>
      <c r="E464" s="171">
        <f>+'Alimentazione CE Costi'!I808</f>
        <v>0</v>
      </c>
      <c r="F464" s="160"/>
      <c r="H464" s="173"/>
      <c r="I464" s="173"/>
      <c r="K464" s="168"/>
      <c r="M464" s="173"/>
    </row>
    <row r="465" spans="1:13" s="161" customFormat="1" ht="24.95" customHeight="1">
      <c r="A465" s="381"/>
      <c r="B465" s="223" t="s">
        <v>1357</v>
      </c>
      <c r="C465" s="224" t="s">
        <v>1980</v>
      </c>
      <c r="D465" s="225">
        <f>+D466+D474+D475+D482</f>
        <v>10497395</v>
      </c>
      <c r="E465" s="225">
        <f>+E466+E474+E475+E482</f>
        <v>10879444</v>
      </c>
      <c r="F465" s="160" t="s">
        <v>2120</v>
      </c>
      <c r="G465" s="172"/>
      <c r="H465" s="173"/>
      <c r="I465" s="173"/>
      <c r="K465" s="168"/>
      <c r="M465" s="173"/>
    </row>
    <row r="466" spans="1:13" s="161" customFormat="1" ht="24.95" customHeight="1">
      <c r="A466" s="381"/>
      <c r="B466" s="218" t="s">
        <v>1359</v>
      </c>
      <c r="C466" s="219" t="s">
        <v>1981</v>
      </c>
      <c r="D466" s="217">
        <f>SUM(D467:D473)</f>
        <v>10422011</v>
      </c>
      <c r="E466" s="217">
        <f>SUM(E467:E473)</f>
        <v>10822011</v>
      </c>
      <c r="F466" s="160" t="s">
        <v>2120</v>
      </c>
      <c r="G466" s="172"/>
      <c r="H466" s="173"/>
      <c r="I466" s="173"/>
      <c r="K466" s="168"/>
      <c r="M466" s="173"/>
    </row>
    <row r="467" spans="1:13" s="161" customFormat="1" ht="24.95" customHeight="1">
      <c r="A467" s="381"/>
      <c r="B467" s="177" t="s">
        <v>1361</v>
      </c>
      <c r="C467" s="178" t="s">
        <v>1982</v>
      </c>
      <c r="D467" s="171">
        <f>+'Alimentazione CE Costi'!H811</f>
        <v>0</v>
      </c>
      <c r="E467" s="171">
        <f>+'Alimentazione CE Costi'!I811</f>
        <v>400000</v>
      </c>
      <c r="F467" s="160"/>
      <c r="H467" s="173"/>
      <c r="I467" s="173"/>
      <c r="K467" s="168"/>
      <c r="M467" s="173"/>
    </row>
    <row r="468" spans="1:13" s="161" customFormat="1" ht="24.95" customHeight="1">
      <c r="A468" s="381"/>
      <c r="B468" s="177" t="s">
        <v>1363</v>
      </c>
      <c r="C468" s="178" t="s">
        <v>1983</v>
      </c>
      <c r="D468" s="171">
        <f>+'Alimentazione CE Costi'!H812</f>
        <v>0</v>
      </c>
      <c r="E468" s="171">
        <f>+'Alimentazione CE Costi'!I812</f>
        <v>0</v>
      </c>
      <c r="F468" s="160"/>
      <c r="H468" s="173"/>
      <c r="I468" s="173"/>
      <c r="K468" s="168"/>
      <c r="M468" s="173"/>
    </row>
    <row r="469" spans="1:13" s="161" customFormat="1" ht="24.95" customHeight="1">
      <c r="A469" s="381"/>
      <c r="B469" s="177" t="s">
        <v>1365</v>
      </c>
      <c r="C469" s="178" t="s">
        <v>1984</v>
      </c>
      <c r="D469" s="171">
        <f>+'Alimentazione CE Costi'!H813</f>
        <v>0</v>
      </c>
      <c r="E469" s="171">
        <f>+'Alimentazione CE Costi'!I813</f>
        <v>0</v>
      </c>
      <c r="F469" s="160"/>
      <c r="H469" s="173"/>
      <c r="I469" s="173"/>
      <c r="K469" s="168"/>
      <c r="M469" s="173"/>
    </row>
    <row r="470" spans="1:13" s="161" customFormat="1" ht="24.95" customHeight="1">
      <c r="A470" s="381"/>
      <c r="B470" s="177" t="s">
        <v>1367</v>
      </c>
      <c r="C470" s="178" t="s">
        <v>1985</v>
      </c>
      <c r="D470" s="171">
        <f>+'Alimentazione CE Costi'!H814</f>
        <v>0</v>
      </c>
      <c r="E470" s="171">
        <f>+'Alimentazione CE Costi'!I814</f>
        <v>0</v>
      </c>
      <c r="F470" s="160"/>
      <c r="H470" s="173"/>
      <c r="I470" s="173"/>
      <c r="K470" s="168"/>
      <c r="M470" s="173"/>
    </row>
    <row r="471" spans="1:13" s="161" customFormat="1" ht="24.95" customHeight="1">
      <c r="A471" s="381"/>
      <c r="B471" s="177" t="s">
        <v>1369</v>
      </c>
      <c r="C471" s="178" t="s">
        <v>1986</v>
      </c>
      <c r="D471" s="171">
        <f>+'Alimentazione CE Costi'!H815</f>
        <v>10422011</v>
      </c>
      <c r="E471" s="171">
        <f>+'Alimentazione CE Costi'!I815</f>
        <v>10422011</v>
      </c>
      <c r="F471" s="160"/>
      <c r="H471" s="173"/>
      <c r="I471" s="173"/>
      <c r="K471" s="168"/>
      <c r="M471" s="173"/>
    </row>
    <row r="472" spans="1:13" s="161" customFormat="1" ht="24.95" customHeight="1">
      <c r="A472" s="381"/>
      <c r="B472" s="177" t="s">
        <v>1371</v>
      </c>
      <c r="C472" s="178" t="s">
        <v>1987</v>
      </c>
      <c r="D472" s="171">
        <f>+'Alimentazione CE Costi'!H817+'Alimentazione CE Costi'!H818+'Alimentazione CE Costi'!H819</f>
        <v>0</v>
      </c>
      <c r="E472" s="171">
        <f>+'Alimentazione CE Costi'!I817+'Alimentazione CE Costi'!I818+'Alimentazione CE Costi'!I819</f>
        <v>0</v>
      </c>
      <c r="F472" s="160"/>
      <c r="H472" s="173"/>
      <c r="I472" s="173"/>
      <c r="K472" s="168"/>
      <c r="M472" s="173"/>
    </row>
    <row r="473" spans="1:13" s="160" customFormat="1" ht="24.95" customHeight="1">
      <c r="A473" s="381"/>
      <c r="B473" s="177" t="s">
        <v>1375</v>
      </c>
      <c r="C473" s="178" t="s">
        <v>1988</v>
      </c>
      <c r="D473" s="171">
        <f>+'Alimentazione CE Costi'!H820</f>
        <v>0</v>
      </c>
      <c r="E473" s="171">
        <f>+'Alimentazione CE Costi'!I820</f>
        <v>0</v>
      </c>
      <c r="H473" s="173"/>
      <c r="I473" s="173"/>
      <c r="K473" s="168"/>
      <c r="M473" s="173"/>
    </row>
    <row r="474" spans="1:13" s="161" customFormat="1" ht="24.95" customHeight="1">
      <c r="A474" s="381"/>
      <c r="B474" s="174" t="s">
        <v>1377</v>
      </c>
      <c r="C474" s="175" t="s">
        <v>1989</v>
      </c>
      <c r="D474" s="171">
        <f>+'Alimentazione CE Costi'!H822+'Alimentazione CE Costi'!H823</f>
        <v>0</v>
      </c>
      <c r="E474" s="171">
        <f>+'Alimentazione CE Costi'!I822+'Alimentazione CE Costi'!I823</f>
        <v>0</v>
      </c>
      <c r="F474" s="160"/>
      <c r="H474" s="173"/>
      <c r="I474" s="173"/>
      <c r="K474" s="168"/>
      <c r="M474" s="173"/>
    </row>
    <row r="475" spans="1:13" s="161" customFormat="1" ht="24.95" customHeight="1">
      <c r="A475" s="381"/>
      <c r="B475" s="218" t="s">
        <v>1381</v>
      </c>
      <c r="C475" s="219" t="s">
        <v>1990</v>
      </c>
      <c r="D475" s="217">
        <f>SUM(D476:D481)</f>
        <v>0</v>
      </c>
      <c r="E475" s="217">
        <f>SUM(E476:E481)</f>
        <v>0</v>
      </c>
      <c r="F475" s="160" t="s">
        <v>2120</v>
      </c>
      <c r="G475" s="172"/>
      <c r="H475" s="173"/>
      <c r="I475" s="173"/>
      <c r="K475" s="168"/>
      <c r="M475" s="173"/>
    </row>
    <row r="476" spans="1:13" s="161" customFormat="1" ht="24.95" customHeight="1">
      <c r="A476" s="381"/>
      <c r="B476" s="177" t="s">
        <v>1383</v>
      </c>
      <c r="C476" s="178" t="s">
        <v>1991</v>
      </c>
      <c r="D476" s="171">
        <f>+'Alimentazione CE Costi'!H825</f>
        <v>0</v>
      </c>
      <c r="E476" s="171">
        <f>+'Alimentazione CE Costi'!I825</f>
        <v>0</v>
      </c>
      <c r="F476" s="160"/>
      <c r="H476" s="173"/>
      <c r="I476" s="173"/>
      <c r="K476" s="168"/>
      <c r="M476" s="173"/>
    </row>
    <row r="477" spans="1:13" s="161" customFormat="1" ht="24.95" customHeight="1">
      <c r="A477" s="381"/>
      <c r="B477" s="177" t="s">
        <v>1385</v>
      </c>
      <c r="C477" s="178" t="s">
        <v>1992</v>
      </c>
      <c r="D477" s="171">
        <f>+'Alimentazione CE Costi'!H826</f>
        <v>0</v>
      </c>
      <c r="E477" s="171">
        <f>+'Alimentazione CE Costi'!I826</f>
        <v>0</v>
      </c>
      <c r="F477" s="160"/>
      <c r="H477" s="173"/>
      <c r="I477" s="173"/>
      <c r="K477" s="168"/>
      <c r="M477" s="173"/>
    </row>
    <row r="478" spans="1:13" s="161" customFormat="1" ht="24.95" customHeight="1">
      <c r="A478" s="381"/>
      <c r="B478" s="177" t="s">
        <v>1387</v>
      </c>
      <c r="C478" s="178" t="s">
        <v>1993</v>
      </c>
      <c r="D478" s="171">
        <f>+'Alimentazione CE Costi'!H827</f>
        <v>0</v>
      </c>
      <c r="E478" s="171">
        <f>+'Alimentazione CE Costi'!I827</f>
        <v>0</v>
      </c>
      <c r="F478" s="160"/>
      <c r="H478" s="173"/>
      <c r="I478" s="173"/>
      <c r="K478" s="168"/>
      <c r="M478" s="173"/>
    </row>
    <row r="479" spans="1:13" s="161" customFormat="1" ht="24.95" customHeight="1">
      <c r="A479" s="381"/>
      <c r="B479" s="177" t="s">
        <v>1389</v>
      </c>
      <c r="C479" s="178" t="s">
        <v>1994</v>
      </c>
      <c r="D479" s="171">
        <f>+'Alimentazione CE Costi'!H828</f>
        <v>0</v>
      </c>
      <c r="E479" s="171">
        <f>+'Alimentazione CE Costi'!I828</f>
        <v>0</v>
      </c>
      <c r="F479" s="160"/>
      <c r="H479" s="173"/>
      <c r="I479" s="173"/>
      <c r="K479" s="168"/>
      <c r="M479" s="173"/>
    </row>
    <row r="480" spans="1:13" s="161" customFormat="1" ht="24.95" customHeight="1">
      <c r="A480" s="381"/>
      <c r="B480" s="177" t="s">
        <v>1391</v>
      </c>
      <c r="C480" s="178" t="s">
        <v>1995</v>
      </c>
      <c r="D480" s="171">
        <f>+'Alimentazione CE Costi'!H830+'Alimentazione CE Costi'!H831</f>
        <v>0</v>
      </c>
      <c r="E480" s="171">
        <f>+'Alimentazione CE Costi'!I830+'Alimentazione CE Costi'!I831</f>
        <v>0</v>
      </c>
      <c r="F480" s="160"/>
      <c r="H480" s="173"/>
      <c r="I480" s="173"/>
      <c r="K480" s="168"/>
      <c r="M480" s="173"/>
    </row>
    <row r="481" spans="1:13" s="160" customFormat="1" ht="24.95" customHeight="1">
      <c r="A481" s="381"/>
      <c r="B481" s="177" t="s">
        <v>1395</v>
      </c>
      <c r="C481" s="178" t="s">
        <v>1996</v>
      </c>
      <c r="D481" s="171">
        <f>+'Alimentazione CE Costi'!H832</f>
        <v>0</v>
      </c>
      <c r="E481" s="171">
        <f>+'Alimentazione CE Costi'!I832</f>
        <v>0</v>
      </c>
      <c r="H481" s="173"/>
      <c r="I481" s="173"/>
      <c r="K481" s="168"/>
      <c r="M481" s="173"/>
    </row>
    <row r="482" spans="1:13" s="161" customFormat="1" ht="24.95" customHeight="1">
      <c r="A482" s="381"/>
      <c r="B482" s="218" t="s">
        <v>1397</v>
      </c>
      <c r="C482" s="219" t="s">
        <v>1997</v>
      </c>
      <c r="D482" s="217">
        <f>SUM(D483:D492)</f>
        <v>75384</v>
      </c>
      <c r="E482" s="217">
        <f>SUM(E483:E492)</f>
        <v>57433</v>
      </c>
      <c r="F482" s="160" t="s">
        <v>2120</v>
      </c>
      <c r="G482" s="172"/>
      <c r="H482" s="173"/>
      <c r="I482" s="173"/>
      <c r="K482" s="168"/>
      <c r="M482" s="173"/>
    </row>
    <row r="483" spans="1:13" s="161" customFormat="1" ht="24.95" customHeight="1">
      <c r="A483" s="381"/>
      <c r="B483" s="192" t="s">
        <v>1399</v>
      </c>
      <c r="C483" s="193" t="s">
        <v>1998</v>
      </c>
      <c r="D483" s="171">
        <f>+'Alimentazione CE Costi'!H834</f>
        <v>0</v>
      </c>
      <c r="E483" s="171">
        <f>+'Alimentazione CE Costi'!I834</f>
        <v>0</v>
      </c>
      <c r="F483" s="160"/>
      <c r="H483" s="173"/>
      <c r="I483" s="173"/>
      <c r="K483" s="168"/>
      <c r="M483" s="173"/>
    </row>
    <row r="484" spans="1:13" s="161" customFormat="1" ht="24.95" customHeight="1">
      <c r="A484" s="381"/>
      <c r="B484" s="192" t="s">
        <v>1401</v>
      </c>
      <c r="C484" s="193" t="s">
        <v>1999</v>
      </c>
      <c r="D484" s="171">
        <f>+'Alimentazione CE Costi'!H835</f>
        <v>0</v>
      </c>
      <c r="E484" s="171">
        <f>+'Alimentazione CE Costi'!I835</f>
        <v>0</v>
      </c>
      <c r="F484" s="160"/>
      <c r="H484" s="173"/>
      <c r="I484" s="173"/>
      <c r="K484" s="168"/>
      <c r="M484" s="173"/>
    </row>
    <row r="485" spans="1:13" s="161" customFormat="1" ht="24.95" customHeight="1">
      <c r="A485" s="381"/>
      <c r="B485" s="192" t="s">
        <v>1403</v>
      </c>
      <c r="C485" s="193" t="s">
        <v>2000</v>
      </c>
      <c r="D485" s="171">
        <f>+'Alimentazione CE Costi'!H836</f>
        <v>4211</v>
      </c>
      <c r="E485" s="171">
        <f>+'Alimentazione CE Costi'!I836</f>
        <v>4860</v>
      </c>
      <c r="F485" s="160"/>
      <c r="H485" s="173"/>
      <c r="I485" s="173"/>
      <c r="K485" s="168"/>
      <c r="M485" s="173"/>
    </row>
    <row r="486" spans="1:13" s="161" customFormat="1" ht="24.95" customHeight="1">
      <c r="A486" s="381"/>
      <c r="B486" s="177" t="s">
        <v>1405</v>
      </c>
      <c r="C486" s="178" t="s">
        <v>2001</v>
      </c>
      <c r="D486" s="171">
        <f>+'Alimentazione CE Costi'!H837</f>
        <v>16205</v>
      </c>
      <c r="E486" s="171">
        <f>+'Alimentazione CE Costi'!I837</f>
        <v>14933</v>
      </c>
      <c r="F486" s="160"/>
      <c r="H486" s="173"/>
      <c r="I486" s="173"/>
      <c r="K486" s="168"/>
      <c r="M486" s="173"/>
    </row>
    <row r="487" spans="1:13" s="161" customFormat="1" ht="24.95" customHeight="1">
      <c r="A487" s="381"/>
      <c r="B487" s="177" t="s">
        <v>1407</v>
      </c>
      <c r="C487" s="178" t="s">
        <v>2002</v>
      </c>
      <c r="D487" s="171">
        <f>+'Alimentazione CE Costi'!H838</f>
        <v>54968</v>
      </c>
      <c r="E487" s="171">
        <f>+'Alimentazione CE Costi'!I838</f>
        <v>37640</v>
      </c>
      <c r="F487" s="160"/>
      <c r="H487" s="173"/>
      <c r="I487" s="173"/>
      <c r="K487" s="168"/>
      <c r="M487" s="173"/>
    </row>
    <row r="488" spans="1:13" s="161" customFormat="1" ht="24.95" customHeight="1">
      <c r="A488" s="381"/>
      <c r="B488" s="177" t="s">
        <v>1409</v>
      </c>
      <c r="C488" s="178" t="s">
        <v>2003</v>
      </c>
      <c r="D488" s="171">
        <f>+'Alimentazione CE Costi'!H839</f>
        <v>0</v>
      </c>
      <c r="E488" s="171">
        <f>+'Alimentazione CE Costi'!I839</f>
        <v>0</v>
      </c>
      <c r="F488" s="160"/>
      <c r="H488" s="173"/>
      <c r="I488" s="173"/>
      <c r="K488" s="168"/>
      <c r="M488" s="173"/>
    </row>
    <row r="489" spans="1:13" s="161" customFormat="1" ht="24.95" customHeight="1">
      <c r="A489" s="381"/>
      <c r="B489" s="177" t="s">
        <v>1411</v>
      </c>
      <c r="C489" s="178" t="s">
        <v>2004</v>
      </c>
      <c r="D489" s="171">
        <f>+'Alimentazione CE Costi'!H840</f>
        <v>0</v>
      </c>
      <c r="E489" s="171">
        <f>+'Alimentazione CE Costi'!I840</f>
        <v>0</v>
      </c>
      <c r="F489" s="160"/>
      <c r="H489" s="173"/>
      <c r="I489" s="173"/>
      <c r="K489" s="168"/>
      <c r="M489" s="173"/>
    </row>
    <row r="490" spans="1:13" s="161" customFormat="1" ht="24.95" customHeight="1">
      <c r="A490" s="381"/>
      <c r="B490" s="177" t="s">
        <v>1413</v>
      </c>
      <c r="C490" s="178" t="s">
        <v>2005</v>
      </c>
      <c r="D490" s="171">
        <f>+'Alimentazione CE Costi'!H841</f>
        <v>0</v>
      </c>
      <c r="E490" s="171">
        <f>+'Alimentazione CE Costi'!I841</f>
        <v>0</v>
      </c>
      <c r="F490" s="160"/>
      <c r="H490" s="173"/>
      <c r="I490" s="173"/>
      <c r="K490" s="168"/>
      <c r="M490" s="173"/>
    </row>
    <row r="491" spans="1:13" s="161" customFormat="1" ht="24.95" customHeight="1">
      <c r="A491" s="381"/>
      <c r="B491" s="177" t="s">
        <v>1415</v>
      </c>
      <c r="C491" s="178" t="s">
        <v>2006</v>
      </c>
      <c r="D491" s="171">
        <f>+'Alimentazione CE Costi'!H842</f>
        <v>0</v>
      </c>
      <c r="E491" s="171">
        <f>+'Alimentazione CE Costi'!I842</f>
        <v>0</v>
      </c>
      <c r="F491" s="160"/>
      <c r="H491" s="173"/>
      <c r="I491" s="173"/>
      <c r="K491" s="168"/>
      <c r="M491" s="173"/>
    </row>
    <row r="492" spans="1:13" s="161" customFormat="1" ht="24.95" customHeight="1">
      <c r="A492" s="381"/>
      <c r="B492" s="192" t="s">
        <v>1416</v>
      </c>
      <c r="C492" s="194" t="s">
        <v>2007</v>
      </c>
      <c r="D492" s="171">
        <f>+'Alimentazione CE Costi'!H843</f>
        <v>0</v>
      </c>
      <c r="E492" s="171">
        <f>+'Alimentazione CE Costi'!I843</f>
        <v>0</v>
      </c>
      <c r="F492" s="160"/>
      <c r="H492" s="173"/>
      <c r="I492" s="173"/>
      <c r="K492" s="168"/>
      <c r="M492" s="173"/>
    </row>
    <row r="493" spans="1:13" s="179" customFormat="1" ht="24.95" customHeight="1">
      <c r="A493" s="379"/>
      <c r="B493" s="226" t="s">
        <v>2008</v>
      </c>
      <c r="C493" s="227" t="s">
        <v>2009</v>
      </c>
      <c r="D493" s="228">
        <f>+D465+D448+D438+D430+D388+D378+D370+D201+D161+D445</f>
        <v>391651513</v>
      </c>
      <c r="E493" s="228">
        <f>+E465+E448+E438+E430+E388+E378+E370+E201+E161+E445</f>
        <v>391181324</v>
      </c>
      <c r="F493" s="160"/>
      <c r="G493" s="172"/>
      <c r="H493" s="173"/>
      <c r="I493" s="173"/>
      <c r="K493" s="168"/>
      <c r="M493" s="173"/>
    </row>
    <row r="494" spans="1:13" s="179" customFormat="1" ht="24.95" customHeight="1">
      <c r="A494" s="379"/>
      <c r="B494" s="240"/>
      <c r="C494" s="241" t="s">
        <v>2010</v>
      </c>
      <c r="D494" s="242"/>
      <c r="E494" s="242"/>
      <c r="F494" s="160"/>
      <c r="G494" s="161"/>
      <c r="H494" s="173"/>
      <c r="I494" s="173"/>
      <c r="K494" s="168"/>
      <c r="M494" s="173"/>
    </row>
    <row r="495" spans="1:13" s="179" customFormat="1" ht="24.95" customHeight="1">
      <c r="A495" s="379"/>
      <c r="B495" s="223" t="s">
        <v>462</v>
      </c>
      <c r="C495" s="224" t="s">
        <v>2011</v>
      </c>
      <c r="D495" s="225">
        <f>+D496+D497+D498</f>
        <v>0</v>
      </c>
      <c r="E495" s="225">
        <f>+E496+E497+E498</f>
        <v>0</v>
      </c>
      <c r="F495" s="160" t="s">
        <v>2120</v>
      </c>
      <c r="G495" s="172"/>
      <c r="H495" s="173"/>
      <c r="I495" s="173"/>
      <c r="K495" s="168"/>
      <c r="M495" s="173"/>
    </row>
    <row r="496" spans="1:13" s="179" customFormat="1" ht="24.95" customHeight="1">
      <c r="A496" s="379"/>
      <c r="B496" s="174" t="s">
        <v>464</v>
      </c>
      <c r="C496" s="175" t="s">
        <v>2012</v>
      </c>
      <c r="D496" s="171">
        <f>+'Alimentazione CE Ricavi'!H232</f>
        <v>0</v>
      </c>
      <c r="E496" s="171">
        <f>+'Alimentazione CE Ricavi'!I232</f>
        <v>0</v>
      </c>
      <c r="F496" s="160"/>
      <c r="G496" s="161"/>
      <c r="H496" s="173"/>
      <c r="I496" s="173"/>
      <c r="K496" s="168"/>
      <c r="M496" s="173"/>
    </row>
    <row r="497" spans="1:13" s="179" customFormat="1" ht="24.95" customHeight="1">
      <c r="A497" s="379"/>
      <c r="B497" s="174" t="s">
        <v>466</v>
      </c>
      <c r="C497" s="175" t="s">
        <v>2013</v>
      </c>
      <c r="D497" s="171">
        <f>+'Alimentazione CE Ricavi'!H234+'Alimentazione CE Ricavi'!H235</f>
        <v>0</v>
      </c>
      <c r="E497" s="171">
        <f>+'Alimentazione CE Ricavi'!I234+'Alimentazione CE Ricavi'!I235</f>
        <v>0</v>
      </c>
      <c r="F497" s="160"/>
      <c r="G497" s="161"/>
      <c r="H497" s="173"/>
      <c r="I497" s="173"/>
      <c r="K497" s="168"/>
      <c r="M497" s="173"/>
    </row>
    <row r="498" spans="1:13" s="179" customFormat="1" ht="24.95" customHeight="1">
      <c r="A498" s="379"/>
      <c r="B498" s="174" t="s">
        <v>470</v>
      </c>
      <c r="C498" s="175" t="s">
        <v>2014</v>
      </c>
      <c r="D498" s="171">
        <f>+'Alimentazione CE Ricavi'!H237+'Alimentazione CE Ricavi'!H238+'Alimentazione CE Ricavi'!H239</f>
        <v>0</v>
      </c>
      <c r="E498" s="171">
        <f>+'Alimentazione CE Ricavi'!I237+'Alimentazione CE Ricavi'!I238+'Alimentazione CE Ricavi'!I239</f>
        <v>0</v>
      </c>
      <c r="F498" s="160"/>
      <c r="G498" s="161"/>
      <c r="H498" s="173"/>
      <c r="I498" s="173"/>
      <c r="K498" s="168"/>
      <c r="M498" s="173"/>
    </row>
    <row r="499" spans="1:13" s="179" customFormat="1" ht="24.95" customHeight="1">
      <c r="A499" s="379"/>
      <c r="B499" s="223" t="s">
        <v>474</v>
      </c>
      <c r="C499" s="224" t="s">
        <v>2015</v>
      </c>
      <c r="D499" s="225">
        <f>SUM(D500:D504)</f>
        <v>0</v>
      </c>
      <c r="E499" s="225">
        <f>SUM(E500:E504)</f>
        <v>0</v>
      </c>
      <c r="F499" s="160" t="s">
        <v>2120</v>
      </c>
      <c r="G499" s="172"/>
      <c r="H499" s="173"/>
      <c r="I499" s="173"/>
      <c r="K499" s="168"/>
      <c r="M499" s="173"/>
    </row>
    <row r="500" spans="1:13" s="179" customFormat="1" ht="24.95" customHeight="1">
      <c r="A500" s="379"/>
      <c r="B500" s="174" t="s">
        <v>476</v>
      </c>
      <c r="C500" s="175" t="s">
        <v>2016</v>
      </c>
      <c r="D500" s="171">
        <f>+'Alimentazione CE Ricavi'!H241</f>
        <v>0</v>
      </c>
      <c r="E500" s="171">
        <f>+'Alimentazione CE Ricavi'!I241</f>
        <v>0</v>
      </c>
      <c r="F500" s="160"/>
      <c r="G500" s="161"/>
      <c r="H500" s="173"/>
      <c r="I500" s="173"/>
      <c r="K500" s="168"/>
      <c r="M500" s="173"/>
    </row>
    <row r="501" spans="1:13" s="179" customFormat="1" ht="24.95" customHeight="1">
      <c r="A501" s="379"/>
      <c r="B501" s="174" t="s">
        <v>478</v>
      </c>
      <c r="C501" s="175" t="s">
        <v>2017</v>
      </c>
      <c r="D501" s="171">
        <f>+'Alimentazione CE Ricavi'!H242</f>
        <v>0</v>
      </c>
      <c r="E501" s="171">
        <f>+'Alimentazione CE Ricavi'!I242</f>
        <v>0</v>
      </c>
      <c r="F501" s="160"/>
      <c r="G501" s="161"/>
      <c r="H501" s="173"/>
      <c r="I501" s="173"/>
      <c r="K501" s="168"/>
      <c r="M501" s="173"/>
    </row>
    <row r="502" spans="1:13" s="179" customFormat="1" ht="24.95" customHeight="1">
      <c r="A502" s="379"/>
      <c r="B502" s="174" t="s">
        <v>480</v>
      </c>
      <c r="C502" s="175" t="s">
        <v>2018</v>
      </c>
      <c r="D502" s="171">
        <f>+'Alimentazione CE Ricavi'!H243</f>
        <v>0</v>
      </c>
      <c r="E502" s="171">
        <f>+'Alimentazione CE Ricavi'!I243</f>
        <v>0</v>
      </c>
      <c r="F502" s="160"/>
      <c r="G502" s="161"/>
      <c r="H502" s="173"/>
      <c r="I502" s="173"/>
      <c r="K502" s="168"/>
      <c r="M502" s="173"/>
    </row>
    <row r="503" spans="1:13" s="179" customFormat="1" ht="24.95" customHeight="1">
      <c r="A503" s="379"/>
      <c r="B503" s="174" t="s">
        <v>482</v>
      </c>
      <c r="C503" s="175" t="s">
        <v>2019</v>
      </c>
      <c r="D503" s="171">
        <f>+'Alimentazione CE Ricavi'!H244</f>
        <v>0</v>
      </c>
      <c r="E503" s="171">
        <f>+'Alimentazione CE Ricavi'!I244</f>
        <v>0</v>
      </c>
      <c r="F503" s="160"/>
      <c r="G503" s="161"/>
      <c r="H503" s="173"/>
      <c r="I503" s="173"/>
      <c r="K503" s="168"/>
      <c r="M503" s="173"/>
    </row>
    <row r="504" spans="1:13" s="179" customFormat="1" ht="24.95" customHeight="1">
      <c r="A504" s="379"/>
      <c r="B504" s="174" t="s">
        <v>484</v>
      </c>
      <c r="C504" s="175" t="s">
        <v>2020</v>
      </c>
      <c r="D504" s="171">
        <f>+'Alimentazione CE Ricavi'!H245</f>
        <v>0</v>
      </c>
      <c r="E504" s="171">
        <f>+'Alimentazione CE Ricavi'!I245</f>
        <v>0</v>
      </c>
      <c r="F504" s="160"/>
      <c r="G504" s="161"/>
      <c r="H504" s="173"/>
      <c r="I504" s="173"/>
      <c r="K504" s="168"/>
      <c r="M504" s="173"/>
    </row>
    <row r="505" spans="1:13" s="179" customFormat="1" ht="24.95" customHeight="1">
      <c r="A505" s="379"/>
      <c r="B505" s="223" t="s">
        <v>1418</v>
      </c>
      <c r="C505" s="224" t="s">
        <v>2021</v>
      </c>
      <c r="D505" s="225">
        <f>SUM(D506:D508)</f>
        <v>0</v>
      </c>
      <c r="E505" s="225">
        <f>SUM(E506:E508)</f>
        <v>0</v>
      </c>
      <c r="F505" s="160" t="s">
        <v>2120</v>
      </c>
      <c r="G505" s="172"/>
      <c r="H505" s="173"/>
      <c r="I505" s="173"/>
      <c r="K505" s="168"/>
      <c r="M505" s="173"/>
    </row>
    <row r="506" spans="1:13" s="179" customFormat="1" ht="24.95" customHeight="1">
      <c r="A506" s="379"/>
      <c r="B506" s="174" t="s">
        <v>1420</v>
      </c>
      <c r="C506" s="175" t="s">
        <v>2022</v>
      </c>
      <c r="D506" s="171">
        <f>+'Alimentazione CE Costi'!H845</f>
        <v>0</v>
      </c>
      <c r="E506" s="171">
        <f>+'Alimentazione CE Costi'!I845</f>
        <v>0</v>
      </c>
      <c r="F506" s="160"/>
      <c r="G506" s="161"/>
      <c r="H506" s="173"/>
      <c r="I506" s="173"/>
      <c r="K506" s="168"/>
      <c r="M506" s="173"/>
    </row>
    <row r="507" spans="1:13" s="179" customFormat="1" ht="24.95" customHeight="1">
      <c r="A507" s="379"/>
      <c r="B507" s="174" t="s">
        <v>1422</v>
      </c>
      <c r="C507" s="175" t="s">
        <v>2023</v>
      </c>
      <c r="D507" s="171">
        <f>+'Alimentazione CE Costi'!H846</f>
        <v>0</v>
      </c>
      <c r="E507" s="171">
        <f>+'Alimentazione CE Costi'!I846</f>
        <v>0</v>
      </c>
      <c r="F507" s="160"/>
      <c r="G507" s="161"/>
      <c r="H507" s="173"/>
      <c r="I507" s="173"/>
      <c r="K507" s="168"/>
      <c r="M507" s="173"/>
    </row>
    <row r="508" spans="1:13" s="179" customFormat="1" ht="24.95" customHeight="1">
      <c r="A508" s="379"/>
      <c r="B508" s="174" t="s">
        <v>1424</v>
      </c>
      <c r="C508" s="175" t="s">
        <v>2024</v>
      </c>
      <c r="D508" s="171">
        <f>+'Alimentazione CE Costi'!H848+'Alimentazione CE Costi'!H849</f>
        <v>0</v>
      </c>
      <c r="E508" s="171">
        <f>+'Alimentazione CE Costi'!I848+'Alimentazione CE Costi'!I849</f>
        <v>0</v>
      </c>
      <c r="F508" s="160"/>
      <c r="G508" s="161"/>
      <c r="H508" s="173"/>
      <c r="I508" s="173"/>
      <c r="K508" s="168"/>
      <c r="M508" s="173"/>
    </row>
    <row r="509" spans="1:13" s="179" customFormat="1" ht="24.95" customHeight="1">
      <c r="A509" s="383"/>
      <c r="B509" s="223" t="s">
        <v>2025</v>
      </c>
      <c r="C509" s="224" t="s">
        <v>2026</v>
      </c>
      <c r="D509" s="225">
        <f>SUM(D510:D511)</f>
        <v>0</v>
      </c>
      <c r="E509" s="225">
        <f>SUM(E510:E511)</f>
        <v>0</v>
      </c>
      <c r="F509" s="160" t="s">
        <v>2120</v>
      </c>
      <c r="G509" s="172"/>
      <c r="H509" s="173"/>
      <c r="I509" s="173"/>
      <c r="K509" s="168"/>
      <c r="M509" s="173"/>
    </row>
    <row r="510" spans="1:13" s="179" customFormat="1" ht="24.95" customHeight="1">
      <c r="A510" s="383"/>
      <c r="B510" s="174" t="s">
        <v>1427</v>
      </c>
      <c r="C510" s="175" t="s">
        <v>2027</v>
      </c>
      <c r="D510" s="171">
        <f>+'Alimentazione CE Costi'!H851</f>
        <v>0</v>
      </c>
      <c r="E510" s="171">
        <f>+'Alimentazione CE Costi'!I851</f>
        <v>0</v>
      </c>
      <c r="F510" s="160"/>
      <c r="G510" s="161"/>
      <c r="H510" s="173"/>
      <c r="I510" s="173"/>
      <c r="K510" s="168"/>
      <c r="M510" s="173"/>
    </row>
    <row r="511" spans="1:13" s="179" customFormat="1" ht="24.95" customHeight="1">
      <c r="A511" s="379"/>
      <c r="B511" s="174" t="s">
        <v>1429</v>
      </c>
      <c r="C511" s="175" t="s">
        <v>2028</v>
      </c>
      <c r="D511" s="171">
        <f>+'Alimentazione CE Costi'!H852</f>
        <v>0</v>
      </c>
      <c r="E511" s="171">
        <f>+'Alimentazione CE Costi'!I852</f>
        <v>0</v>
      </c>
      <c r="F511" s="160"/>
      <c r="G511" s="161"/>
      <c r="H511" s="173"/>
      <c r="I511" s="173"/>
      <c r="K511" s="168"/>
      <c r="M511" s="173"/>
    </row>
    <row r="512" spans="1:13" s="179" customFormat="1" ht="24.95" customHeight="1">
      <c r="A512" s="383"/>
      <c r="B512" s="226" t="s">
        <v>2029</v>
      </c>
      <c r="C512" s="227" t="s">
        <v>2030</v>
      </c>
      <c r="D512" s="228">
        <f>+D495+D499-D505-D509</f>
        <v>0</v>
      </c>
      <c r="E512" s="228">
        <f>+E495+E499-E505-E509</f>
        <v>0</v>
      </c>
      <c r="F512" s="160" t="s">
        <v>2120</v>
      </c>
      <c r="G512" s="172"/>
      <c r="H512" s="173"/>
      <c r="I512" s="173"/>
      <c r="K512" s="168"/>
      <c r="M512" s="173"/>
    </row>
    <row r="513" spans="1:13" s="179" customFormat="1" ht="24.95" customHeight="1">
      <c r="A513" s="379"/>
      <c r="B513" s="240"/>
      <c r="C513" s="241" t="s">
        <v>2031</v>
      </c>
      <c r="D513" s="242"/>
      <c r="E513" s="242"/>
      <c r="F513" s="160"/>
      <c r="G513" s="161"/>
      <c r="H513" s="173"/>
      <c r="I513" s="173"/>
      <c r="K513" s="168"/>
      <c r="M513" s="173"/>
    </row>
    <row r="514" spans="1:13" s="179" customFormat="1" ht="24.95" customHeight="1">
      <c r="A514" s="379"/>
      <c r="B514" s="169" t="s">
        <v>486</v>
      </c>
      <c r="C514" s="170" t="s">
        <v>2032</v>
      </c>
      <c r="D514" s="171">
        <f>+'Alimentazione CE Ricavi'!H246</f>
        <v>0</v>
      </c>
      <c r="E514" s="171">
        <f>+'Alimentazione CE Ricavi'!I246</f>
        <v>0</v>
      </c>
      <c r="F514" s="160"/>
      <c r="G514" s="161"/>
      <c r="H514" s="173"/>
      <c r="I514" s="173"/>
      <c r="K514" s="168"/>
      <c r="M514" s="173"/>
    </row>
    <row r="515" spans="1:13" s="179" customFormat="1" ht="24.95" customHeight="1">
      <c r="A515" s="379"/>
      <c r="B515" s="169" t="s">
        <v>1431</v>
      </c>
      <c r="C515" s="170" t="s">
        <v>2033</v>
      </c>
      <c r="D515" s="171">
        <f>+'Alimentazione CE Costi'!H853</f>
        <v>0</v>
      </c>
      <c r="E515" s="171">
        <f>+'Alimentazione CE Costi'!I853</f>
        <v>0</v>
      </c>
      <c r="F515" s="160"/>
      <c r="G515" s="161"/>
      <c r="H515" s="173"/>
      <c r="I515" s="173"/>
      <c r="K515" s="168"/>
      <c r="M515" s="173"/>
    </row>
    <row r="516" spans="1:13" s="179" customFormat="1" ht="24.95" customHeight="1">
      <c r="A516" s="379"/>
      <c r="B516" s="226" t="s">
        <v>2034</v>
      </c>
      <c r="C516" s="227" t="s">
        <v>2035</v>
      </c>
      <c r="D516" s="228">
        <f>+D514-D515</f>
        <v>0</v>
      </c>
      <c r="E516" s="228">
        <f>+E514-E515</f>
        <v>0</v>
      </c>
      <c r="F516" s="160" t="s">
        <v>2120</v>
      </c>
      <c r="G516" s="172"/>
      <c r="H516" s="173"/>
      <c r="I516" s="173"/>
      <c r="K516" s="168"/>
      <c r="M516" s="173"/>
    </row>
    <row r="517" spans="1:13" s="179" customFormat="1" ht="24.95" customHeight="1">
      <c r="A517" s="379"/>
      <c r="B517" s="240"/>
      <c r="C517" s="241" t="s">
        <v>2036</v>
      </c>
      <c r="D517" s="242"/>
      <c r="E517" s="242"/>
      <c r="F517" s="160"/>
      <c r="G517" s="161"/>
      <c r="H517" s="173"/>
      <c r="I517" s="173"/>
      <c r="K517" s="168"/>
      <c r="M517" s="173"/>
    </row>
    <row r="518" spans="1:13" s="179" customFormat="1" ht="24.95" customHeight="1">
      <c r="A518" s="379"/>
      <c r="B518" s="223" t="s">
        <v>487</v>
      </c>
      <c r="C518" s="224" t="s">
        <v>2037</v>
      </c>
      <c r="D518" s="225">
        <f>+D519+D520</f>
        <v>0</v>
      </c>
      <c r="E518" s="225">
        <f>+E519+E520</f>
        <v>55789</v>
      </c>
      <c r="F518" s="160" t="s">
        <v>2120</v>
      </c>
      <c r="G518" s="172"/>
      <c r="H518" s="173"/>
      <c r="I518" s="173"/>
      <c r="K518" s="168"/>
      <c r="M518" s="173"/>
    </row>
    <row r="519" spans="1:13" s="179" customFormat="1" ht="24.95" customHeight="1">
      <c r="A519" s="379"/>
      <c r="B519" s="174" t="s">
        <v>489</v>
      </c>
      <c r="C519" s="175" t="s">
        <v>2038</v>
      </c>
      <c r="D519" s="171">
        <f>+'Alimentazione CE Ricavi'!H248</f>
        <v>0</v>
      </c>
      <c r="E519" s="171">
        <f>+'Alimentazione CE Ricavi'!I248</f>
        <v>0</v>
      </c>
      <c r="F519" s="160"/>
      <c r="G519" s="161"/>
      <c r="H519" s="173"/>
      <c r="I519" s="173"/>
      <c r="K519" s="168"/>
      <c r="M519" s="173"/>
    </row>
    <row r="520" spans="1:13" s="179" customFormat="1" ht="24.95" customHeight="1">
      <c r="A520" s="379"/>
      <c r="B520" s="218" t="s">
        <v>491</v>
      </c>
      <c r="C520" s="219" t="s">
        <v>2039</v>
      </c>
      <c r="D520" s="217">
        <f>+D521+D522+D533+D543</f>
        <v>0</v>
      </c>
      <c r="E520" s="217">
        <f>+E521+E522+E533+E543</f>
        <v>55789</v>
      </c>
      <c r="F520" s="160" t="s">
        <v>2120</v>
      </c>
      <c r="G520" s="172"/>
      <c r="H520" s="173"/>
      <c r="I520" s="173"/>
      <c r="K520" s="168"/>
      <c r="M520" s="173"/>
    </row>
    <row r="521" spans="1:13" s="179" customFormat="1" ht="24.95" customHeight="1">
      <c r="A521" s="379"/>
      <c r="B521" s="177" t="s">
        <v>493</v>
      </c>
      <c r="C521" s="178" t="s">
        <v>2040</v>
      </c>
      <c r="D521" s="171">
        <f>+'Alimentazione CE Ricavi'!H250</f>
        <v>0</v>
      </c>
      <c r="E521" s="171">
        <f>+'Alimentazione CE Ricavi'!I250</f>
        <v>0</v>
      </c>
      <c r="F521" s="160"/>
      <c r="G521" s="161"/>
      <c r="H521" s="173"/>
      <c r="I521" s="173"/>
      <c r="K521" s="168"/>
      <c r="M521" s="173"/>
    </row>
    <row r="522" spans="1:13" s="179" customFormat="1" ht="24.95" customHeight="1">
      <c r="A522" s="379"/>
      <c r="B522" s="229" t="s">
        <v>495</v>
      </c>
      <c r="C522" s="230" t="s">
        <v>2041</v>
      </c>
      <c r="D522" s="231">
        <f>+D523+D524+D525</f>
        <v>0</v>
      </c>
      <c r="E522" s="231">
        <f>+E523+E524+E525</f>
        <v>39966</v>
      </c>
      <c r="F522" s="160" t="s">
        <v>2120</v>
      </c>
      <c r="G522" s="172"/>
      <c r="H522" s="173"/>
      <c r="I522" s="173"/>
      <c r="K522" s="168"/>
      <c r="M522" s="173"/>
    </row>
    <row r="523" spans="1:13" s="161" customFormat="1" ht="24.95" customHeight="1">
      <c r="A523" s="381"/>
      <c r="B523" s="177" t="s">
        <v>497</v>
      </c>
      <c r="C523" s="178" t="s">
        <v>2042</v>
      </c>
      <c r="D523" s="171">
        <f>+'Alimentazione CE Ricavi'!H252</f>
        <v>0</v>
      </c>
      <c r="E523" s="171">
        <f>+'Alimentazione CE Ricavi'!I252</f>
        <v>0</v>
      </c>
      <c r="F523" s="160"/>
      <c r="H523" s="173"/>
      <c r="I523" s="173"/>
      <c r="K523" s="168"/>
      <c r="M523" s="173"/>
    </row>
    <row r="524" spans="1:13" s="161" customFormat="1" ht="24.95" customHeight="1">
      <c r="A524" s="381" t="s">
        <v>1547</v>
      </c>
      <c r="B524" s="177" t="s">
        <v>499</v>
      </c>
      <c r="C524" s="178" t="s">
        <v>2043</v>
      </c>
      <c r="D524" s="171">
        <f>+'Alimentazione CE Ricavi'!H253</f>
        <v>0</v>
      </c>
      <c r="E524" s="171">
        <f>+'Alimentazione CE Ricavi'!I253</f>
        <v>2993</v>
      </c>
      <c r="F524" s="160"/>
      <c r="H524" s="173"/>
      <c r="I524" s="173"/>
      <c r="K524" s="168"/>
      <c r="M524" s="173"/>
    </row>
    <row r="525" spans="1:13" s="161" customFormat="1" ht="24.95" customHeight="1">
      <c r="A525" s="381"/>
      <c r="B525" s="236" t="s">
        <v>501</v>
      </c>
      <c r="C525" s="237" t="s">
        <v>2044</v>
      </c>
      <c r="D525" s="234">
        <f>SUM(D526:D532)</f>
        <v>0</v>
      </c>
      <c r="E525" s="234">
        <f>SUM(E526:E532)</f>
        <v>36973</v>
      </c>
      <c r="F525" s="160" t="s">
        <v>2120</v>
      </c>
      <c r="G525" s="172"/>
      <c r="H525" s="173"/>
      <c r="I525" s="173"/>
      <c r="K525" s="168"/>
      <c r="M525" s="173"/>
    </row>
    <row r="526" spans="1:13" s="161" customFormat="1" ht="24.95" customHeight="1">
      <c r="A526" s="381" t="s">
        <v>1592</v>
      </c>
      <c r="B526" s="180" t="s">
        <v>503</v>
      </c>
      <c r="C526" s="181" t="s">
        <v>2045</v>
      </c>
      <c r="D526" s="171">
        <f>+'Alimentazione CE Ricavi'!H255</f>
        <v>0</v>
      </c>
      <c r="E526" s="171">
        <f>+'Alimentazione CE Ricavi'!I255</f>
        <v>0</v>
      </c>
      <c r="F526" s="160"/>
      <c r="H526" s="173"/>
      <c r="I526" s="173"/>
      <c r="K526" s="168"/>
      <c r="M526" s="173"/>
    </row>
    <row r="527" spans="1:13" s="161" customFormat="1" ht="24.95" customHeight="1">
      <c r="A527" s="381"/>
      <c r="B527" s="180" t="s">
        <v>505</v>
      </c>
      <c r="C527" s="181" t="s">
        <v>2046</v>
      </c>
      <c r="D527" s="171">
        <f>+'Alimentazione CE Ricavi'!H256</f>
        <v>0</v>
      </c>
      <c r="E527" s="171">
        <f>+'Alimentazione CE Ricavi'!I256</f>
        <v>0</v>
      </c>
      <c r="F527" s="160"/>
      <c r="H527" s="173"/>
      <c r="I527" s="173"/>
      <c r="K527" s="168"/>
      <c r="M527" s="173"/>
    </row>
    <row r="528" spans="1:13" s="161" customFormat="1" ht="24.95" customHeight="1">
      <c r="A528" s="381"/>
      <c r="B528" s="180" t="s">
        <v>507</v>
      </c>
      <c r="C528" s="181" t="s">
        <v>2047</v>
      </c>
      <c r="D528" s="171">
        <f>+'Alimentazione CE Ricavi'!H257</f>
        <v>0</v>
      </c>
      <c r="E528" s="171">
        <f>+'Alimentazione CE Ricavi'!I257</f>
        <v>0</v>
      </c>
      <c r="F528" s="160"/>
      <c r="H528" s="173"/>
      <c r="I528" s="173"/>
      <c r="K528" s="168"/>
      <c r="M528" s="173"/>
    </row>
    <row r="529" spans="1:13" s="161" customFormat="1" ht="24.95" customHeight="1">
      <c r="A529" s="381"/>
      <c r="B529" s="180" t="s">
        <v>509</v>
      </c>
      <c r="C529" s="181" t="s">
        <v>2048</v>
      </c>
      <c r="D529" s="171">
        <f>+'Alimentazione CE Ricavi'!H258</f>
        <v>0</v>
      </c>
      <c r="E529" s="171">
        <f>+'Alimentazione CE Ricavi'!I258</f>
        <v>0</v>
      </c>
      <c r="F529" s="160"/>
      <c r="H529" s="173"/>
      <c r="I529" s="173"/>
      <c r="K529" s="168"/>
      <c r="M529" s="173"/>
    </row>
    <row r="530" spans="1:13" s="161" customFormat="1" ht="24.95" customHeight="1">
      <c r="A530" s="381"/>
      <c r="B530" s="180" t="s">
        <v>511</v>
      </c>
      <c r="C530" s="181" t="s">
        <v>2049</v>
      </c>
      <c r="D530" s="171">
        <f>+'Alimentazione CE Ricavi'!H259</f>
        <v>0</v>
      </c>
      <c r="E530" s="171">
        <f>+'Alimentazione CE Ricavi'!I259</f>
        <v>0</v>
      </c>
      <c r="F530" s="160"/>
      <c r="H530" s="173"/>
      <c r="I530" s="173"/>
      <c r="K530" s="168"/>
      <c r="M530" s="173"/>
    </row>
    <row r="531" spans="1:13" s="161" customFormat="1" ht="24.95" customHeight="1">
      <c r="A531" s="381"/>
      <c r="B531" s="180" t="s">
        <v>513</v>
      </c>
      <c r="C531" s="181" t="s">
        <v>2050</v>
      </c>
      <c r="D531" s="171">
        <f>+'Alimentazione CE Ricavi'!H260</f>
        <v>0</v>
      </c>
      <c r="E531" s="171">
        <f>+'Alimentazione CE Ricavi'!I260</f>
        <v>2879</v>
      </c>
      <c r="F531" s="160"/>
      <c r="H531" s="173"/>
      <c r="I531" s="173"/>
      <c r="K531" s="168"/>
      <c r="M531" s="173"/>
    </row>
    <row r="532" spans="1:13" s="161" customFormat="1" ht="24.95" customHeight="1">
      <c r="A532" s="381"/>
      <c r="B532" s="180" t="s">
        <v>515</v>
      </c>
      <c r="C532" s="181" t="s">
        <v>2051</v>
      </c>
      <c r="D532" s="171">
        <f>+'Alimentazione CE Ricavi'!H261</f>
        <v>0</v>
      </c>
      <c r="E532" s="171">
        <f>+'Alimentazione CE Ricavi'!I261</f>
        <v>34094</v>
      </c>
      <c r="F532" s="160"/>
      <c r="H532" s="173"/>
      <c r="I532" s="173"/>
      <c r="K532" s="168"/>
      <c r="M532" s="173"/>
    </row>
    <row r="533" spans="1:13" s="161" customFormat="1" ht="24.95" customHeight="1">
      <c r="A533" s="381"/>
      <c r="B533" s="229" t="s">
        <v>2052</v>
      </c>
      <c r="C533" s="230" t="s">
        <v>2053</v>
      </c>
      <c r="D533" s="231">
        <f>+D534+D535</f>
        <v>0</v>
      </c>
      <c r="E533" s="231">
        <f>+E534+E535</f>
        <v>14907</v>
      </c>
      <c r="F533" s="160" t="s">
        <v>2120</v>
      </c>
      <c r="G533" s="172"/>
      <c r="H533" s="173"/>
      <c r="I533" s="173"/>
      <c r="K533" s="168"/>
      <c r="M533" s="173"/>
    </row>
    <row r="534" spans="1:13" s="179" customFormat="1" ht="24.95" customHeight="1">
      <c r="A534" s="379" t="s">
        <v>1547</v>
      </c>
      <c r="B534" s="177" t="s">
        <v>518</v>
      </c>
      <c r="C534" s="178" t="s">
        <v>2054</v>
      </c>
      <c r="D534" s="171">
        <f>+'Alimentazione CE Ricavi'!H263</f>
        <v>0</v>
      </c>
      <c r="E534" s="171">
        <f>+'Alimentazione CE Ricavi'!I263</f>
        <v>0</v>
      </c>
      <c r="F534" s="160"/>
      <c r="G534" s="161"/>
      <c r="H534" s="173"/>
      <c r="I534" s="173"/>
      <c r="K534" s="168"/>
      <c r="M534" s="173"/>
    </row>
    <row r="535" spans="1:13" s="179" customFormat="1" ht="24.95" customHeight="1">
      <c r="A535" s="379"/>
      <c r="B535" s="236" t="s">
        <v>2055</v>
      </c>
      <c r="C535" s="237" t="s">
        <v>2056</v>
      </c>
      <c r="D535" s="234">
        <f>SUM(D536:D542)</f>
        <v>0</v>
      </c>
      <c r="E535" s="234">
        <f>SUM(E536:E542)</f>
        <v>14907</v>
      </c>
      <c r="F535" s="160" t="s">
        <v>2120</v>
      </c>
      <c r="G535" s="172"/>
      <c r="H535" s="173"/>
      <c r="I535" s="173"/>
      <c r="K535" s="168"/>
      <c r="M535" s="173"/>
    </row>
    <row r="536" spans="1:13" s="179" customFormat="1" ht="24.95" customHeight="1">
      <c r="A536" s="379" t="s">
        <v>1592</v>
      </c>
      <c r="B536" s="180" t="s">
        <v>521</v>
      </c>
      <c r="C536" s="181" t="s">
        <v>2057</v>
      </c>
      <c r="D536" s="171">
        <f>+'Alimentazione CE Ricavi'!H265</f>
        <v>0</v>
      </c>
      <c r="E536" s="171">
        <f>+'Alimentazione CE Ricavi'!I265</f>
        <v>0</v>
      </c>
      <c r="F536" s="160"/>
      <c r="G536" s="161"/>
      <c r="H536" s="173"/>
      <c r="I536" s="173"/>
      <c r="K536" s="168"/>
      <c r="M536" s="173"/>
    </row>
    <row r="537" spans="1:13" s="179" customFormat="1" ht="24.95" customHeight="1">
      <c r="A537" s="379"/>
      <c r="B537" s="180" t="s">
        <v>523</v>
      </c>
      <c r="C537" s="181" t="s">
        <v>2058</v>
      </c>
      <c r="D537" s="171">
        <f>+'Alimentazione CE Ricavi'!H266</f>
        <v>0</v>
      </c>
      <c r="E537" s="171">
        <f>+'Alimentazione CE Ricavi'!I266</f>
        <v>0</v>
      </c>
      <c r="F537" s="160"/>
      <c r="G537" s="161"/>
      <c r="H537" s="173"/>
      <c r="I537" s="173"/>
      <c r="K537" s="168"/>
      <c r="M537" s="173"/>
    </row>
    <row r="538" spans="1:13" s="179" customFormat="1" ht="24.95" customHeight="1">
      <c r="A538" s="379"/>
      <c r="B538" s="180" t="s">
        <v>525</v>
      </c>
      <c r="C538" s="181" t="s">
        <v>2059</v>
      </c>
      <c r="D538" s="171">
        <f>+'Alimentazione CE Ricavi'!H267</f>
        <v>0</v>
      </c>
      <c r="E538" s="171">
        <f>+'Alimentazione CE Ricavi'!I267</f>
        <v>0</v>
      </c>
      <c r="F538" s="160"/>
      <c r="G538" s="161"/>
      <c r="H538" s="173"/>
      <c r="I538" s="173"/>
      <c r="K538" s="168"/>
      <c r="M538" s="173"/>
    </row>
    <row r="539" spans="1:13" s="179" customFormat="1" ht="24.95" customHeight="1">
      <c r="A539" s="379"/>
      <c r="B539" s="180" t="s">
        <v>527</v>
      </c>
      <c r="C539" s="181" t="s">
        <v>2060</v>
      </c>
      <c r="D539" s="171">
        <f>+'Alimentazione CE Ricavi'!H268</f>
        <v>0</v>
      </c>
      <c r="E539" s="171">
        <f>+'Alimentazione CE Ricavi'!I268</f>
        <v>0</v>
      </c>
      <c r="F539" s="160"/>
      <c r="G539" s="161"/>
      <c r="H539" s="173"/>
      <c r="I539" s="173"/>
      <c r="K539" s="168"/>
      <c r="M539" s="173"/>
    </row>
    <row r="540" spans="1:13" s="179" customFormat="1" ht="24.95" customHeight="1">
      <c r="A540" s="379"/>
      <c r="B540" s="180" t="s">
        <v>529</v>
      </c>
      <c r="C540" s="181" t="s">
        <v>2061</v>
      </c>
      <c r="D540" s="171">
        <f>+'Alimentazione CE Ricavi'!H269</f>
        <v>0</v>
      </c>
      <c r="E540" s="171">
        <f>+'Alimentazione CE Ricavi'!I269</f>
        <v>0</v>
      </c>
      <c r="F540" s="160"/>
      <c r="G540" s="161"/>
      <c r="H540" s="173"/>
      <c r="I540" s="173"/>
      <c r="K540" s="168"/>
      <c r="M540" s="173"/>
    </row>
    <row r="541" spans="1:13" s="179" customFormat="1" ht="24.95" customHeight="1">
      <c r="A541" s="379"/>
      <c r="B541" s="180" t="s">
        <v>531</v>
      </c>
      <c r="C541" s="181" t="s">
        <v>2062</v>
      </c>
      <c r="D541" s="171">
        <f>+'Alimentazione CE Ricavi'!H270</f>
        <v>0</v>
      </c>
      <c r="E541" s="171">
        <f>+'Alimentazione CE Ricavi'!I270</f>
        <v>0</v>
      </c>
      <c r="F541" s="160"/>
      <c r="G541" s="161"/>
      <c r="H541" s="173"/>
      <c r="I541" s="173"/>
      <c r="K541" s="168"/>
      <c r="M541" s="173"/>
    </row>
    <row r="542" spans="1:13" s="179" customFormat="1" ht="24.95" customHeight="1">
      <c r="A542" s="379"/>
      <c r="B542" s="180" t="s">
        <v>533</v>
      </c>
      <c r="C542" s="181" t="s">
        <v>2063</v>
      </c>
      <c r="D542" s="171">
        <f>+'Alimentazione CE Ricavi'!H271</f>
        <v>0</v>
      </c>
      <c r="E542" s="171">
        <f>+'Alimentazione CE Ricavi'!I271</f>
        <v>14907</v>
      </c>
      <c r="F542" s="160"/>
      <c r="G542" s="161"/>
      <c r="H542" s="173"/>
      <c r="I542" s="173"/>
      <c r="K542" s="168"/>
      <c r="M542" s="173"/>
    </row>
    <row r="543" spans="1:13" s="179" customFormat="1" ht="24.95" customHeight="1">
      <c r="A543" s="379"/>
      <c r="B543" s="177" t="s">
        <v>534</v>
      </c>
      <c r="C543" s="178" t="s">
        <v>2064</v>
      </c>
      <c r="D543" s="171">
        <f>+'Alimentazione CE Ricavi'!H272</f>
        <v>0</v>
      </c>
      <c r="E543" s="171">
        <f>+'Alimentazione CE Ricavi'!I272</f>
        <v>916</v>
      </c>
      <c r="F543" s="160"/>
      <c r="G543" s="161"/>
      <c r="H543" s="173"/>
      <c r="I543" s="173"/>
      <c r="K543" s="168"/>
      <c r="M543" s="173"/>
    </row>
    <row r="544" spans="1:13" s="179" customFormat="1" ht="24.95" customHeight="1">
      <c r="A544" s="379"/>
      <c r="B544" s="223" t="s">
        <v>1432</v>
      </c>
      <c r="C544" s="224" t="s">
        <v>2065</v>
      </c>
      <c r="D544" s="225">
        <f>+D545+D546</f>
        <v>0</v>
      </c>
      <c r="E544" s="225">
        <f>+E545+E546</f>
        <v>150862</v>
      </c>
      <c r="F544" s="160"/>
      <c r="G544" s="172"/>
      <c r="H544" s="173"/>
      <c r="I544" s="173"/>
      <c r="K544" s="168"/>
      <c r="M544" s="173"/>
    </row>
    <row r="545" spans="1:13" s="179" customFormat="1" ht="24.95" customHeight="1">
      <c r="A545" s="379"/>
      <c r="B545" s="174" t="s">
        <v>1434</v>
      </c>
      <c r="C545" s="175" t="s">
        <v>2066</v>
      </c>
      <c r="D545" s="171">
        <f>+'Alimentazione CE Costi'!H855</f>
        <v>0</v>
      </c>
      <c r="E545" s="171">
        <f>+'Alimentazione CE Costi'!I855</f>
        <v>0</v>
      </c>
      <c r="F545" s="160"/>
      <c r="G545" s="161"/>
      <c r="H545" s="173"/>
      <c r="I545" s="173"/>
      <c r="K545" s="168"/>
      <c r="M545" s="173"/>
    </row>
    <row r="546" spans="1:13" s="179" customFormat="1" ht="24.95" customHeight="1">
      <c r="A546" s="379"/>
      <c r="B546" s="218" t="s">
        <v>1436</v>
      </c>
      <c r="C546" s="219" t="s">
        <v>2067</v>
      </c>
      <c r="D546" s="217">
        <f>+D547+D548+D549+D564+D575</f>
        <v>0</v>
      </c>
      <c r="E546" s="217">
        <f>+E547+E548+E549+E564+E575</f>
        <v>150862</v>
      </c>
      <c r="F546" s="160"/>
      <c r="G546" s="172"/>
      <c r="H546" s="173"/>
      <c r="I546" s="173"/>
      <c r="K546" s="168"/>
      <c r="M546" s="173"/>
    </row>
    <row r="547" spans="1:13" s="179" customFormat="1" ht="24.95" customHeight="1">
      <c r="A547" s="379"/>
      <c r="B547" s="177" t="s">
        <v>1438</v>
      </c>
      <c r="C547" s="178" t="s">
        <v>2068</v>
      </c>
      <c r="D547" s="171">
        <f>+'Alimentazione CE Costi'!H857</f>
        <v>0</v>
      </c>
      <c r="E547" s="171">
        <f>+'Alimentazione CE Costi'!I857</f>
        <v>0</v>
      </c>
      <c r="F547" s="160"/>
      <c r="G547" s="161"/>
      <c r="H547" s="173"/>
      <c r="I547" s="173"/>
      <c r="K547" s="168"/>
      <c r="M547" s="173"/>
    </row>
    <row r="548" spans="1:13" s="179" customFormat="1" ht="24.95" customHeight="1">
      <c r="A548" s="379"/>
      <c r="B548" s="177" t="s">
        <v>1440</v>
      </c>
      <c r="C548" s="178" t="s">
        <v>2069</v>
      </c>
      <c r="D548" s="171">
        <f>+'Alimentazione CE Costi'!H858</f>
        <v>0</v>
      </c>
      <c r="E548" s="171">
        <f>+'Alimentazione CE Costi'!I858</f>
        <v>0</v>
      </c>
      <c r="F548" s="160"/>
      <c r="G548" s="161"/>
      <c r="H548" s="173"/>
      <c r="I548" s="173"/>
      <c r="K548" s="168"/>
      <c r="M548" s="173"/>
    </row>
    <row r="549" spans="1:13" s="179" customFormat="1" ht="24.95" customHeight="1">
      <c r="A549" s="379"/>
      <c r="B549" s="229" t="s">
        <v>1442</v>
      </c>
      <c r="C549" s="230" t="s">
        <v>2070</v>
      </c>
      <c r="D549" s="231">
        <f>+D550+D553</f>
        <v>0</v>
      </c>
      <c r="E549" s="231">
        <f>+E550+E553</f>
        <v>129762</v>
      </c>
      <c r="F549" s="160"/>
      <c r="G549" s="172"/>
      <c r="H549" s="173"/>
      <c r="I549" s="173"/>
      <c r="K549" s="168"/>
      <c r="M549" s="173"/>
    </row>
    <row r="550" spans="1:13" s="179" customFormat="1" ht="24.95" customHeight="1">
      <c r="A550" s="379" t="s">
        <v>1547</v>
      </c>
      <c r="B550" s="236" t="s">
        <v>1444</v>
      </c>
      <c r="C550" s="237" t="s">
        <v>2071</v>
      </c>
      <c r="D550" s="234">
        <f>+D551+D552</f>
        <v>0</v>
      </c>
      <c r="E550" s="234">
        <f>+E551+E552</f>
        <v>0</v>
      </c>
      <c r="F550" s="160"/>
      <c r="G550" s="172"/>
      <c r="H550" s="173"/>
      <c r="I550" s="173"/>
      <c r="K550" s="168"/>
      <c r="M550" s="173"/>
    </row>
    <row r="551" spans="1:13" s="179" customFormat="1" ht="24.95" customHeight="1">
      <c r="A551" s="379" t="s">
        <v>1547</v>
      </c>
      <c r="B551" s="180" t="s">
        <v>1446</v>
      </c>
      <c r="C551" s="181" t="s">
        <v>2072</v>
      </c>
      <c r="D551" s="171">
        <f>+'Alimentazione CE Costi'!H861</f>
        <v>0</v>
      </c>
      <c r="E551" s="171">
        <f>+'Alimentazione CE Costi'!I861</f>
        <v>0</v>
      </c>
      <c r="F551" s="160"/>
      <c r="G551" s="161"/>
      <c r="H551" s="173"/>
      <c r="I551" s="173"/>
      <c r="K551" s="168"/>
      <c r="M551" s="173"/>
    </row>
    <row r="552" spans="1:13" s="179" customFormat="1" ht="24.95" customHeight="1">
      <c r="A552" s="379" t="s">
        <v>1547</v>
      </c>
      <c r="B552" s="180" t="s">
        <v>1448</v>
      </c>
      <c r="C552" s="181" t="s">
        <v>2073</v>
      </c>
      <c r="D552" s="171">
        <f>+'Alimentazione CE Costi'!H862</f>
        <v>0</v>
      </c>
      <c r="E552" s="171">
        <f>+'Alimentazione CE Costi'!I862</f>
        <v>0</v>
      </c>
      <c r="F552" s="160"/>
      <c r="G552" s="161"/>
      <c r="H552" s="173"/>
      <c r="I552" s="173"/>
      <c r="K552" s="168"/>
      <c r="M552" s="173"/>
    </row>
    <row r="553" spans="1:13" s="179" customFormat="1" ht="24.95" customHeight="1">
      <c r="A553" s="379"/>
      <c r="B553" s="236" t="s">
        <v>1450</v>
      </c>
      <c r="C553" s="237" t="s">
        <v>2074</v>
      </c>
      <c r="D553" s="234">
        <f>+D554+D555+D559+D560+D561+D562+D563</f>
        <v>0</v>
      </c>
      <c r="E553" s="234">
        <f>+E554+E555+E559+E560+E561+E562+E563</f>
        <v>129762</v>
      </c>
      <c r="F553" s="160"/>
      <c r="G553" s="172"/>
      <c r="H553" s="173"/>
      <c r="I553" s="173"/>
      <c r="K553" s="168"/>
      <c r="M553" s="173"/>
    </row>
    <row r="554" spans="1:13" s="179" customFormat="1" ht="24.95" customHeight="1">
      <c r="A554" s="379" t="s">
        <v>1592</v>
      </c>
      <c r="B554" s="180" t="s">
        <v>1452</v>
      </c>
      <c r="C554" s="181" t="s">
        <v>2075</v>
      </c>
      <c r="D554" s="171">
        <f>+'Alimentazione CE Costi'!H864</f>
        <v>0</v>
      </c>
      <c r="E554" s="171">
        <f>+'Alimentazione CE Costi'!I864</f>
        <v>0</v>
      </c>
      <c r="F554" s="160"/>
      <c r="G554" s="161"/>
      <c r="H554" s="173"/>
      <c r="I554" s="173"/>
      <c r="K554" s="168"/>
      <c r="M554" s="173"/>
    </row>
    <row r="555" spans="1:13" s="179" customFormat="1" ht="24.95" customHeight="1">
      <c r="A555" s="379"/>
      <c r="B555" s="252" t="s">
        <v>1454</v>
      </c>
      <c r="C555" s="253" t="s">
        <v>2076</v>
      </c>
      <c r="D555" s="254">
        <f>+D556+D557+D558</f>
        <v>0</v>
      </c>
      <c r="E555" s="254">
        <f>+E556+E557+E558</f>
        <v>8140</v>
      </c>
      <c r="F555" s="160"/>
      <c r="G555" s="172"/>
      <c r="H555" s="173"/>
      <c r="I555" s="173"/>
      <c r="K555" s="168"/>
      <c r="M555" s="173"/>
    </row>
    <row r="556" spans="1:13" s="179" customFormat="1" ht="24.95" customHeight="1">
      <c r="A556" s="379"/>
      <c r="B556" s="177" t="s">
        <v>1456</v>
      </c>
      <c r="C556" s="178" t="s">
        <v>2077</v>
      </c>
      <c r="D556" s="171">
        <f>+'Alimentazione CE Costi'!H866</f>
        <v>0</v>
      </c>
      <c r="E556" s="171">
        <f>+'Alimentazione CE Costi'!I866</f>
        <v>0</v>
      </c>
      <c r="F556" s="160"/>
      <c r="G556" s="161"/>
      <c r="H556" s="173"/>
      <c r="I556" s="173"/>
      <c r="K556" s="168"/>
      <c r="M556" s="173"/>
    </row>
    <row r="557" spans="1:13" s="179" customFormat="1" ht="24.95" customHeight="1">
      <c r="A557" s="379"/>
      <c r="B557" s="177" t="s">
        <v>1458</v>
      </c>
      <c r="C557" s="178" t="s">
        <v>2078</v>
      </c>
      <c r="D557" s="171">
        <f>+'Alimentazione CE Costi'!H867</f>
        <v>0</v>
      </c>
      <c r="E557" s="171">
        <f>+'Alimentazione CE Costi'!I867</f>
        <v>8140</v>
      </c>
      <c r="F557" s="160"/>
      <c r="G557" s="161"/>
      <c r="H557" s="173"/>
      <c r="I557" s="173"/>
      <c r="K557" s="168"/>
      <c r="M557" s="173"/>
    </row>
    <row r="558" spans="1:13" s="179" customFormat="1" ht="24.95" customHeight="1">
      <c r="A558" s="379"/>
      <c r="B558" s="177" t="s">
        <v>1460</v>
      </c>
      <c r="C558" s="178" t="s">
        <v>2079</v>
      </c>
      <c r="D558" s="171">
        <f>+'Alimentazione CE Costi'!H868</f>
        <v>0</v>
      </c>
      <c r="E558" s="171">
        <f>+'Alimentazione CE Costi'!I868</f>
        <v>0</v>
      </c>
      <c r="F558" s="160"/>
      <c r="G558" s="161"/>
      <c r="H558" s="173"/>
      <c r="I558" s="173"/>
      <c r="K558" s="168"/>
      <c r="M558" s="173"/>
    </row>
    <row r="559" spans="1:13" s="179" customFormat="1" ht="24.95" customHeight="1">
      <c r="A559" s="379"/>
      <c r="B559" s="180" t="s">
        <v>1462</v>
      </c>
      <c r="C559" s="181" t="s">
        <v>2080</v>
      </c>
      <c r="D559" s="171">
        <f>+'Alimentazione CE Costi'!H869</f>
        <v>0</v>
      </c>
      <c r="E559" s="171">
        <f>+'Alimentazione CE Costi'!I869</f>
        <v>0</v>
      </c>
      <c r="F559" s="160"/>
      <c r="G559" s="161"/>
      <c r="H559" s="173"/>
      <c r="I559" s="173"/>
      <c r="K559" s="168"/>
      <c r="M559" s="173"/>
    </row>
    <row r="560" spans="1:13" s="179" customFormat="1" ht="24.95" customHeight="1">
      <c r="A560" s="379"/>
      <c r="B560" s="180" t="s">
        <v>1464</v>
      </c>
      <c r="C560" s="181" t="s">
        <v>2081</v>
      </c>
      <c r="D560" s="171">
        <f>+'Alimentazione CE Costi'!H870</f>
        <v>0</v>
      </c>
      <c r="E560" s="171">
        <f>+'Alimentazione CE Costi'!I870</f>
        <v>0</v>
      </c>
      <c r="F560" s="160"/>
      <c r="G560" s="161"/>
      <c r="H560" s="173"/>
      <c r="I560" s="173"/>
      <c r="K560" s="168"/>
      <c r="M560" s="173"/>
    </row>
    <row r="561" spans="1:13" s="179" customFormat="1" ht="24.95" customHeight="1">
      <c r="A561" s="379"/>
      <c r="B561" s="180" t="s">
        <v>1466</v>
      </c>
      <c r="C561" s="181" t="s">
        <v>2082</v>
      </c>
      <c r="D561" s="171">
        <f>+'Alimentazione CE Costi'!H871</f>
        <v>0</v>
      </c>
      <c r="E561" s="171">
        <f>+'Alimentazione CE Costi'!I871</f>
        <v>0</v>
      </c>
      <c r="F561" s="160"/>
      <c r="G561" s="161"/>
      <c r="H561" s="173"/>
      <c r="I561" s="173"/>
      <c r="K561" s="168"/>
      <c r="M561" s="173"/>
    </row>
    <row r="562" spans="1:13" s="179" customFormat="1" ht="24.95" customHeight="1">
      <c r="A562" s="379"/>
      <c r="B562" s="180" t="s">
        <v>1468</v>
      </c>
      <c r="C562" s="181" t="s">
        <v>2083</v>
      </c>
      <c r="D562" s="171">
        <f>+'Alimentazione CE Costi'!H872</f>
        <v>0</v>
      </c>
      <c r="E562" s="171">
        <f>+'Alimentazione CE Costi'!I872</f>
        <v>41987</v>
      </c>
      <c r="F562" s="160"/>
      <c r="G562" s="161"/>
      <c r="H562" s="173"/>
      <c r="I562" s="173"/>
      <c r="K562" s="168"/>
      <c r="M562" s="173"/>
    </row>
    <row r="563" spans="1:13" s="179" customFormat="1" ht="24.95" customHeight="1">
      <c r="A563" s="379"/>
      <c r="B563" s="180" t="s">
        <v>1470</v>
      </c>
      <c r="C563" s="181" t="s">
        <v>2084</v>
      </c>
      <c r="D563" s="171">
        <f>+'Alimentazione CE Costi'!H873</f>
        <v>0</v>
      </c>
      <c r="E563" s="171">
        <f>+'Alimentazione CE Costi'!I873</f>
        <v>79635</v>
      </c>
      <c r="F563" s="160"/>
      <c r="G563" s="161"/>
      <c r="H563" s="173"/>
      <c r="I563" s="173"/>
      <c r="K563" s="168"/>
      <c r="M563" s="173"/>
    </row>
    <row r="564" spans="1:13" s="179" customFormat="1" ht="24.95" customHeight="1">
      <c r="A564" s="379"/>
      <c r="B564" s="229" t="s">
        <v>1472</v>
      </c>
      <c r="C564" s="230" t="s">
        <v>2085</v>
      </c>
      <c r="D564" s="231">
        <f>+D565+D566+D567</f>
        <v>0</v>
      </c>
      <c r="E564" s="231">
        <f>+E565+E566+E567</f>
        <v>20472</v>
      </c>
      <c r="F564" s="160"/>
      <c r="G564" s="172"/>
      <c r="H564" s="173"/>
      <c r="I564" s="173"/>
      <c r="K564" s="168"/>
      <c r="M564" s="173"/>
    </row>
    <row r="565" spans="1:13" s="161" customFormat="1" ht="24.95" customHeight="1">
      <c r="A565" s="381"/>
      <c r="B565" s="177" t="s">
        <v>1474</v>
      </c>
      <c r="C565" s="178" t="s">
        <v>2086</v>
      </c>
      <c r="D565" s="171">
        <f>+'Alimentazione CE Costi'!H875</f>
        <v>0</v>
      </c>
      <c r="E565" s="171">
        <f>+'Alimentazione CE Costi'!I875</f>
        <v>0</v>
      </c>
      <c r="F565" s="160"/>
      <c r="H565" s="173"/>
      <c r="I565" s="173"/>
      <c r="K565" s="168"/>
      <c r="M565" s="173"/>
    </row>
    <row r="566" spans="1:13" s="161" customFormat="1" ht="24.95" customHeight="1">
      <c r="A566" s="381" t="s">
        <v>1547</v>
      </c>
      <c r="B566" s="177" t="s">
        <v>1476</v>
      </c>
      <c r="C566" s="178" t="s">
        <v>2087</v>
      </c>
      <c r="D566" s="171">
        <f>+'Alimentazione CE Costi'!H876</f>
        <v>0</v>
      </c>
      <c r="E566" s="171">
        <f>+'Alimentazione CE Costi'!I876</f>
        <v>0</v>
      </c>
      <c r="F566" s="160"/>
      <c r="H566" s="173"/>
      <c r="I566" s="173"/>
      <c r="K566" s="168"/>
      <c r="M566" s="173"/>
    </row>
    <row r="567" spans="1:13" s="161" customFormat="1" ht="24.95" customHeight="1">
      <c r="A567" s="381"/>
      <c r="B567" s="236" t="s">
        <v>1478</v>
      </c>
      <c r="C567" s="237" t="s">
        <v>2088</v>
      </c>
      <c r="D567" s="234">
        <f>SUM(D568:D574)</f>
        <v>0</v>
      </c>
      <c r="E567" s="234">
        <f>SUM(E568:E574)</f>
        <v>20472</v>
      </c>
      <c r="F567" s="160"/>
      <c r="G567" s="172"/>
      <c r="H567" s="173"/>
      <c r="I567" s="173"/>
      <c r="K567" s="168"/>
      <c r="M567" s="173"/>
    </row>
    <row r="568" spans="1:13" s="161" customFormat="1" ht="24.95" customHeight="1">
      <c r="A568" s="381" t="s">
        <v>1592</v>
      </c>
      <c r="B568" s="180" t="s">
        <v>1480</v>
      </c>
      <c r="C568" s="181" t="s">
        <v>2089</v>
      </c>
      <c r="D568" s="171">
        <f>+'Alimentazione CE Costi'!H878</f>
        <v>0</v>
      </c>
      <c r="E568" s="171">
        <f>+'Alimentazione CE Costi'!I878</f>
        <v>0</v>
      </c>
      <c r="F568" s="160"/>
      <c r="H568" s="173"/>
      <c r="I568" s="173"/>
      <c r="K568" s="168"/>
      <c r="M568" s="173"/>
    </row>
    <row r="569" spans="1:13" s="161" customFormat="1" ht="24.95" customHeight="1">
      <c r="A569" s="381"/>
      <c r="B569" s="180" t="s">
        <v>1482</v>
      </c>
      <c r="C569" s="181" t="s">
        <v>2090</v>
      </c>
      <c r="D569" s="171">
        <f>+'Alimentazione CE Costi'!H879</f>
        <v>0</v>
      </c>
      <c r="E569" s="171">
        <f>+'Alimentazione CE Costi'!I879</f>
        <v>0</v>
      </c>
      <c r="F569" s="160"/>
      <c r="H569" s="173"/>
      <c r="I569" s="173"/>
      <c r="K569" s="168"/>
      <c r="M569" s="173"/>
    </row>
    <row r="570" spans="1:13" s="161" customFormat="1" ht="24.95" customHeight="1">
      <c r="A570" s="381"/>
      <c r="B570" s="180" t="s">
        <v>1484</v>
      </c>
      <c r="C570" s="181" t="s">
        <v>2091</v>
      </c>
      <c r="D570" s="171">
        <f>+'Alimentazione CE Costi'!H880</f>
        <v>0</v>
      </c>
      <c r="E570" s="171">
        <f>+'Alimentazione CE Costi'!I880</f>
        <v>0</v>
      </c>
      <c r="F570" s="160"/>
      <c r="H570" s="173"/>
      <c r="I570" s="173"/>
      <c r="K570" s="168"/>
      <c r="M570" s="173"/>
    </row>
    <row r="571" spans="1:13" s="161" customFormat="1" ht="24.95" customHeight="1">
      <c r="A571" s="381"/>
      <c r="B571" s="180" t="s">
        <v>1486</v>
      </c>
      <c r="C571" s="181" t="s">
        <v>2092</v>
      </c>
      <c r="D571" s="171">
        <f>+'Alimentazione CE Costi'!H881</f>
        <v>0</v>
      </c>
      <c r="E571" s="171">
        <f>+'Alimentazione CE Costi'!I881</f>
        <v>0</v>
      </c>
      <c r="F571" s="160"/>
      <c r="H571" s="173"/>
      <c r="I571" s="173"/>
      <c r="K571" s="168"/>
      <c r="M571" s="173"/>
    </row>
    <row r="572" spans="1:13" s="161" customFormat="1" ht="24.95" customHeight="1">
      <c r="A572" s="381"/>
      <c r="B572" s="180" t="s">
        <v>1488</v>
      </c>
      <c r="C572" s="181" t="s">
        <v>2093</v>
      </c>
      <c r="D572" s="171">
        <f>+'Alimentazione CE Costi'!H882</f>
        <v>0</v>
      </c>
      <c r="E572" s="171">
        <f>+'Alimentazione CE Costi'!I882</f>
        <v>0</v>
      </c>
      <c r="F572" s="160"/>
      <c r="H572" s="173"/>
      <c r="I572" s="173"/>
      <c r="K572" s="168"/>
      <c r="M572" s="173"/>
    </row>
    <row r="573" spans="1:13" s="161" customFormat="1" ht="24.95" customHeight="1">
      <c r="A573" s="381"/>
      <c r="B573" s="180" t="s">
        <v>1490</v>
      </c>
      <c r="C573" s="181" t="s">
        <v>2094</v>
      </c>
      <c r="D573" s="171">
        <f>+'Alimentazione CE Costi'!H883</f>
        <v>0</v>
      </c>
      <c r="E573" s="171">
        <f>+'Alimentazione CE Costi'!I883</f>
        <v>20448</v>
      </c>
      <c r="F573" s="160"/>
      <c r="H573" s="173"/>
      <c r="I573" s="173"/>
      <c r="K573" s="168"/>
      <c r="M573" s="173"/>
    </row>
    <row r="574" spans="1:13" s="161" customFormat="1" ht="24.95" customHeight="1">
      <c r="A574" s="381"/>
      <c r="B574" s="180" t="s">
        <v>1492</v>
      </c>
      <c r="C574" s="181" t="s">
        <v>2095</v>
      </c>
      <c r="D574" s="171">
        <f>+'Alimentazione CE Costi'!H884</f>
        <v>0</v>
      </c>
      <c r="E574" s="171">
        <f>+'Alimentazione CE Costi'!I884</f>
        <v>24</v>
      </c>
      <c r="F574" s="160"/>
      <c r="H574" s="173"/>
      <c r="I574" s="173"/>
      <c r="K574" s="168"/>
      <c r="M574" s="173"/>
    </row>
    <row r="575" spans="1:13" s="179" customFormat="1" ht="24.95" customHeight="1">
      <c r="A575" s="379"/>
      <c r="B575" s="177" t="s">
        <v>1493</v>
      </c>
      <c r="C575" s="178" t="s">
        <v>2096</v>
      </c>
      <c r="D575" s="171">
        <f>+'Alimentazione CE Costi'!H885</f>
        <v>0</v>
      </c>
      <c r="E575" s="171">
        <f>+'Alimentazione CE Costi'!I885</f>
        <v>628</v>
      </c>
      <c r="F575" s="160"/>
      <c r="G575" s="161"/>
      <c r="H575" s="195"/>
      <c r="I575" s="195"/>
      <c r="K575" s="168"/>
      <c r="M575" s="173"/>
    </row>
    <row r="576" spans="1:13" s="179" customFormat="1" ht="18.75">
      <c r="A576" s="379"/>
      <c r="B576" s="226" t="s">
        <v>2097</v>
      </c>
      <c r="C576" s="227" t="s">
        <v>2098</v>
      </c>
      <c r="D576" s="228">
        <f>+D518-D544</f>
        <v>0</v>
      </c>
      <c r="E576" s="228">
        <f>+E518-E544</f>
        <v>-95073</v>
      </c>
      <c r="F576" s="160"/>
      <c r="G576" s="172"/>
      <c r="H576" s="195"/>
      <c r="I576" s="195"/>
      <c r="K576" s="168"/>
      <c r="M576" s="173"/>
    </row>
    <row r="577" spans="1:30" s="179" customFormat="1" ht="24.95" customHeight="1">
      <c r="A577" s="379"/>
      <c r="B577" s="169" t="s">
        <v>2099</v>
      </c>
      <c r="C577" s="170" t="s">
        <v>2100</v>
      </c>
      <c r="D577" s="171">
        <f>+D159-D493+D512+D516+D576</f>
        <v>628831</v>
      </c>
      <c r="E577" s="171">
        <f>+E159-E493+E512+E516+E576</f>
        <v>681470</v>
      </c>
      <c r="F577" s="160"/>
      <c r="G577" s="172"/>
      <c r="H577" s="196"/>
      <c r="I577" s="196"/>
      <c r="K577" s="168"/>
      <c r="M577" s="173"/>
    </row>
    <row r="578" spans="1:30" s="161" customFormat="1" ht="24.95" customHeight="1">
      <c r="A578" s="381"/>
      <c r="B578" s="240"/>
      <c r="C578" s="241" t="s">
        <v>2101</v>
      </c>
      <c r="D578" s="242"/>
      <c r="E578" s="242"/>
      <c r="F578" s="160"/>
      <c r="H578" s="197"/>
      <c r="I578" s="197"/>
      <c r="K578" s="168"/>
      <c r="M578" s="173"/>
    </row>
    <row r="579" spans="1:30" s="179" customFormat="1" ht="18.75">
      <c r="A579" s="379"/>
      <c r="B579" s="223" t="s">
        <v>1494</v>
      </c>
      <c r="C579" s="224" t="s">
        <v>2102</v>
      </c>
      <c r="D579" s="225">
        <f>+D580+D581+D582+D583</f>
        <v>628831</v>
      </c>
      <c r="E579" s="225">
        <f>+E580+E581+E582+E583</f>
        <v>596078</v>
      </c>
      <c r="F579" s="160"/>
      <c r="G579" s="172"/>
      <c r="H579" s="198"/>
      <c r="I579" s="198"/>
      <c r="K579" s="168"/>
      <c r="M579" s="173"/>
    </row>
    <row r="580" spans="1:30" s="179" customFormat="1" ht="18.75">
      <c r="A580" s="383"/>
      <c r="B580" s="174" t="s">
        <v>1496</v>
      </c>
      <c r="C580" s="175" t="s">
        <v>2103</v>
      </c>
      <c r="D580" s="171">
        <f>+'Alimentazione CE Costi'!H887</f>
        <v>587742</v>
      </c>
      <c r="E580" s="171">
        <f>+'Alimentazione CE Costi'!I887</f>
        <v>560078</v>
      </c>
      <c r="F580" s="160"/>
      <c r="G580" s="161"/>
      <c r="H580" s="197"/>
      <c r="I580" s="197"/>
      <c r="K580" s="168"/>
      <c r="M580" s="173"/>
    </row>
    <row r="581" spans="1:30" s="179" customFormat="1" ht="18.75">
      <c r="A581" s="383"/>
      <c r="B581" s="174" t="s">
        <v>1498</v>
      </c>
      <c r="C581" s="175" t="s">
        <v>2104</v>
      </c>
      <c r="D581" s="171">
        <f>+'Alimentazione CE Costi'!H888</f>
        <v>41089</v>
      </c>
      <c r="E581" s="171">
        <f>+'Alimentazione CE Costi'!I888</f>
        <v>36000</v>
      </c>
      <c r="F581" s="160"/>
      <c r="G581" s="161"/>
      <c r="H581" s="195"/>
      <c r="I581" s="195"/>
      <c r="K581" s="168"/>
      <c r="M581" s="173"/>
    </row>
    <row r="582" spans="1:30" s="179" customFormat="1" ht="18.75">
      <c r="A582" s="383"/>
      <c r="B582" s="174" t="s">
        <v>1500</v>
      </c>
      <c r="C582" s="175" t="s">
        <v>2105</v>
      </c>
      <c r="D582" s="171">
        <f>+'Alimentazione CE Costi'!H889</f>
        <v>0</v>
      </c>
      <c r="E582" s="171">
        <f>+'Alimentazione CE Costi'!I889</f>
        <v>0</v>
      </c>
      <c r="F582" s="160"/>
      <c r="G582" s="161"/>
      <c r="H582" s="197"/>
      <c r="I582" s="197"/>
      <c r="K582" s="168"/>
      <c r="M582" s="173"/>
    </row>
    <row r="583" spans="1:30" s="179" customFormat="1" ht="18.75">
      <c r="A583" s="383"/>
      <c r="B583" s="174" t="s">
        <v>1502</v>
      </c>
      <c r="C583" s="175" t="s">
        <v>2106</v>
      </c>
      <c r="D583" s="171">
        <f>+'Alimentazione CE Costi'!H890</f>
        <v>0</v>
      </c>
      <c r="E583" s="171">
        <f>+'Alimentazione CE Costi'!I890</f>
        <v>0</v>
      </c>
      <c r="F583" s="160"/>
      <c r="G583" s="161"/>
      <c r="H583" s="197"/>
      <c r="I583" s="197"/>
      <c r="K583" s="168"/>
      <c r="M583" s="173"/>
    </row>
    <row r="584" spans="1:30" s="179" customFormat="1" ht="18.75">
      <c r="A584" s="379"/>
      <c r="B584" s="223" t="s">
        <v>1503</v>
      </c>
      <c r="C584" s="224" t="s">
        <v>2107</v>
      </c>
      <c r="D584" s="225">
        <f>+D585+D586</f>
        <v>0</v>
      </c>
      <c r="E584" s="225">
        <f>+E585+E586</f>
        <v>0</v>
      </c>
      <c r="F584" s="160"/>
      <c r="G584" s="172"/>
      <c r="H584" s="197"/>
      <c r="I584" s="197"/>
      <c r="K584" s="168"/>
      <c r="M584" s="173"/>
    </row>
    <row r="585" spans="1:30" s="179" customFormat="1" ht="18.75">
      <c r="A585" s="379"/>
      <c r="B585" s="174" t="s">
        <v>1505</v>
      </c>
      <c r="C585" s="175" t="s">
        <v>2108</v>
      </c>
      <c r="D585" s="171">
        <f>+'Alimentazione CE Costi'!H892</f>
        <v>0</v>
      </c>
      <c r="E585" s="171">
        <f>+'Alimentazione CE Costi'!I892</f>
        <v>0</v>
      </c>
      <c r="F585" s="160"/>
      <c r="G585" s="161"/>
      <c r="H585" s="198"/>
      <c r="I585" s="198"/>
      <c r="K585" s="168"/>
      <c r="M585" s="173"/>
    </row>
    <row r="586" spans="1:30" s="179" customFormat="1" ht="18.75">
      <c r="A586" s="379"/>
      <c r="B586" s="174" t="s">
        <v>1507</v>
      </c>
      <c r="C586" s="175" t="s">
        <v>2109</v>
      </c>
      <c r="D586" s="171">
        <f>+'Alimentazione CE Costi'!H893</f>
        <v>0</v>
      </c>
      <c r="E586" s="171">
        <f>+'Alimentazione CE Costi'!I893</f>
        <v>0</v>
      </c>
      <c r="F586" s="160"/>
      <c r="G586" s="161"/>
      <c r="H586" s="197"/>
      <c r="I586" s="197"/>
      <c r="K586" s="168"/>
      <c r="M586" s="173"/>
    </row>
    <row r="587" spans="1:30" s="161" customFormat="1" ht="25.5" customHeight="1">
      <c r="A587" s="381"/>
      <c r="B587" s="169" t="s">
        <v>1509</v>
      </c>
      <c r="C587" s="170" t="s">
        <v>2110</v>
      </c>
      <c r="D587" s="171">
        <f>+'Alimentazione CE Costi'!H894</f>
        <v>0</v>
      </c>
      <c r="E587" s="171">
        <f>+'Alimentazione CE Costi'!I894</f>
        <v>0</v>
      </c>
      <c r="F587" s="160"/>
      <c r="H587" s="199"/>
      <c r="I587" s="199"/>
      <c r="K587" s="168"/>
      <c r="M587" s="173"/>
    </row>
    <row r="588" spans="1:30" s="161" customFormat="1" ht="24.95" customHeight="1">
      <c r="A588" s="381"/>
      <c r="B588" s="226" t="s">
        <v>2111</v>
      </c>
      <c r="C588" s="227" t="s">
        <v>2112</v>
      </c>
      <c r="D588" s="228">
        <f>+D579+D584+D587</f>
        <v>628831</v>
      </c>
      <c r="E588" s="228">
        <f>+E579+E584+E587</f>
        <v>596078</v>
      </c>
      <c r="F588" s="160"/>
      <c r="G588" s="172"/>
      <c r="H588" s="200"/>
      <c r="I588" s="200"/>
      <c r="K588" s="168"/>
      <c r="M588" s="173"/>
    </row>
    <row r="589" spans="1:30" s="161" customFormat="1" ht="24.95" customHeight="1" thickBot="1">
      <c r="A589" s="390"/>
      <c r="B589" s="255" t="s">
        <v>2113</v>
      </c>
      <c r="C589" s="256" t="s">
        <v>2114</v>
      </c>
      <c r="D589" s="257">
        <f>+D577-D588</f>
        <v>0</v>
      </c>
      <c r="E589" s="257">
        <f>+E577-E588</f>
        <v>85392</v>
      </c>
      <c r="F589" s="160"/>
      <c r="G589" s="172"/>
      <c r="H589" s="200"/>
      <c r="I589" s="200"/>
      <c r="K589" s="168"/>
      <c r="M589" s="173"/>
    </row>
    <row r="590" spans="1:30" s="98" customFormat="1">
      <c r="A590" s="195"/>
      <c r="B590" s="201"/>
      <c r="C590" s="202"/>
      <c r="D590" s="203"/>
      <c r="E590" s="203"/>
      <c r="F590" s="195"/>
      <c r="G590" s="195"/>
      <c r="H590" s="200"/>
      <c r="I590" s="200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204"/>
    </row>
    <row r="591" spans="1:30" s="98" customFormat="1">
      <c r="A591" s="195"/>
      <c r="B591" s="138" t="s">
        <v>2115</v>
      </c>
      <c r="C591" s="202"/>
      <c r="D591" s="203"/>
      <c r="E591" s="203"/>
      <c r="F591" s="195"/>
      <c r="G591" s="195"/>
      <c r="H591" s="200"/>
      <c r="I591" s="200"/>
      <c r="J591" s="195"/>
      <c r="K591" s="195"/>
      <c r="L591" s="195"/>
      <c r="M591" s="195"/>
      <c r="N591" s="195"/>
      <c r="O591" s="195"/>
      <c r="P591" s="195"/>
      <c r="Q591" s="195"/>
      <c r="R591" s="195"/>
      <c r="S591" s="195"/>
      <c r="T591" s="195"/>
      <c r="U591" s="195"/>
      <c r="V591" s="195"/>
      <c r="W591" s="195"/>
      <c r="X591" s="195"/>
      <c r="Y591" s="195"/>
      <c r="Z591" s="195"/>
      <c r="AA591" s="195"/>
      <c r="AB591" s="195"/>
      <c r="AC591" s="195"/>
      <c r="AD591" s="204"/>
    </row>
    <row r="592" spans="1:30" s="98" customFormat="1">
      <c r="A592" s="205"/>
      <c r="B592" s="97"/>
      <c r="C592" s="206"/>
      <c r="D592" s="207"/>
      <c r="E592" s="207"/>
      <c r="F592" s="196"/>
      <c r="G592" s="196"/>
      <c r="H592" s="200"/>
      <c r="I592" s="200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208"/>
    </row>
    <row r="593" spans="1:31" s="98" customFormat="1">
      <c r="A593" s="205"/>
      <c r="B593" s="138"/>
      <c r="C593" s="138"/>
      <c r="D593" s="209"/>
      <c r="E593" s="209"/>
      <c r="F593" s="197"/>
      <c r="G593" s="197"/>
      <c r="H593" s="200"/>
      <c r="I593" s="200"/>
      <c r="J593" s="197"/>
      <c r="K593" s="197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  <c r="AA593" s="197"/>
      <c r="AB593" s="197"/>
      <c r="AC593" s="197"/>
      <c r="AD593" s="210"/>
    </row>
    <row r="594" spans="1:31" s="213" customFormat="1" ht="15" customHeight="1">
      <c r="A594" s="205"/>
      <c r="B594" s="211" t="s">
        <v>2116</v>
      </c>
      <c r="C594" s="212"/>
      <c r="D594" s="207"/>
      <c r="E594" s="207"/>
      <c r="F594" s="198"/>
      <c r="G594" s="198"/>
      <c r="H594" s="200"/>
      <c r="I594" s="200"/>
      <c r="J594" s="198"/>
      <c r="L594" s="198"/>
      <c r="N594" s="198"/>
      <c r="O594" s="198"/>
      <c r="P594" s="198" t="s">
        <v>2117</v>
      </c>
      <c r="Q594" s="198"/>
      <c r="R594" s="198"/>
      <c r="S594" s="198"/>
      <c r="T594" s="198"/>
      <c r="U594" s="198"/>
      <c r="V594" s="198"/>
      <c r="W594" s="198"/>
      <c r="X594" s="198"/>
      <c r="Y594" s="198"/>
      <c r="Z594" s="198"/>
      <c r="AA594" s="198"/>
      <c r="AB594" s="198"/>
      <c r="AC594" s="198"/>
      <c r="AD594" s="113"/>
    </row>
    <row r="595" spans="1:31" s="98" customFormat="1">
      <c r="A595" s="195"/>
      <c r="B595" s="138"/>
      <c r="C595" s="138"/>
      <c r="D595" s="209"/>
      <c r="E595" s="209"/>
      <c r="F595" s="197"/>
      <c r="G595" s="197"/>
      <c r="H595" s="200"/>
      <c r="I595" s="200"/>
      <c r="J595" s="197"/>
      <c r="K595" s="197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  <c r="AA595" s="197"/>
      <c r="AB595" s="197"/>
      <c r="AC595" s="197"/>
      <c r="AD595" s="210"/>
    </row>
    <row r="596" spans="1:31" s="98" customFormat="1">
      <c r="A596" s="195"/>
      <c r="B596" s="211" t="s">
        <v>2118</v>
      </c>
      <c r="C596" s="202"/>
      <c r="D596" s="203"/>
      <c r="E596" s="203"/>
      <c r="F596" s="195"/>
      <c r="G596" s="195"/>
      <c r="H596" s="200"/>
      <c r="I596" s="200"/>
      <c r="J596" s="195"/>
      <c r="L596" s="198" t="s">
        <v>2118</v>
      </c>
      <c r="M596" s="198"/>
      <c r="N596" s="198"/>
      <c r="O596" s="198"/>
      <c r="P596" s="198"/>
      <c r="Q596" s="198"/>
      <c r="R596" s="198"/>
      <c r="S596" s="198"/>
      <c r="T596" s="198"/>
      <c r="U596" s="198"/>
      <c r="V596" s="198"/>
      <c r="W596" s="198"/>
      <c r="X596" s="198"/>
      <c r="Y596" s="198"/>
      <c r="Z596" s="198"/>
      <c r="AA596" s="198"/>
      <c r="AB596" s="198"/>
      <c r="AC596" s="198"/>
      <c r="AD596" s="104"/>
    </row>
    <row r="597" spans="1:31" s="98" customFormat="1">
      <c r="A597" s="195"/>
      <c r="B597" s="138"/>
      <c r="C597" s="138"/>
      <c r="D597" s="209"/>
      <c r="E597" s="209"/>
      <c r="F597" s="197"/>
      <c r="G597" s="197"/>
      <c r="H597" s="200"/>
      <c r="I597" s="200"/>
      <c r="J597" s="197"/>
      <c r="K597" s="197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  <c r="AA597" s="197"/>
      <c r="AB597" s="197"/>
      <c r="AC597" s="197"/>
      <c r="AD597" s="210"/>
    </row>
    <row r="598" spans="1:31" s="98" customFormat="1">
      <c r="A598" s="195"/>
      <c r="B598" s="138"/>
      <c r="C598" s="138"/>
      <c r="D598" s="209"/>
      <c r="E598" s="209"/>
      <c r="F598" s="197"/>
      <c r="G598" s="197"/>
      <c r="H598" s="200"/>
      <c r="I598" s="200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210"/>
    </row>
    <row r="599" spans="1:31" s="98" customFormat="1">
      <c r="A599" s="195"/>
      <c r="B599" s="138"/>
      <c r="C599" s="138"/>
      <c r="D599" s="209"/>
      <c r="E599" s="209"/>
      <c r="F599" s="197"/>
      <c r="G599" s="197"/>
      <c r="H599" s="200"/>
      <c r="I599" s="200"/>
      <c r="J599" s="197"/>
      <c r="K599" s="197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  <c r="AA599" s="197"/>
      <c r="AB599" s="197"/>
      <c r="AC599" s="197"/>
      <c r="AD599" s="210"/>
    </row>
    <row r="600" spans="1:31" s="98" customFormat="1">
      <c r="A600" s="214"/>
      <c r="B600" s="97"/>
      <c r="C600" s="212"/>
      <c r="D600" s="207"/>
      <c r="E600" s="207"/>
      <c r="F600" s="198"/>
      <c r="G600" s="198"/>
      <c r="H600" s="200"/>
      <c r="I600" s="200"/>
      <c r="J600" s="198"/>
      <c r="L600" s="198"/>
      <c r="M600" s="198"/>
      <c r="Q600" s="198" t="s">
        <v>2119</v>
      </c>
      <c r="R600" s="198"/>
      <c r="S600" s="198"/>
      <c r="T600" s="198"/>
      <c r="U600" s="198"/>
      <c r="V600" s="198"/>
      <c r="W600" s="198"/>
      <c r="X600" s="198"/>
      <c r="Y600" s="198"/>
      <c r="Z600" s="198"/>
      <c r="AA600" s="198"/>
      <c r="AB600" s="198"/>
      <c r="AC600" s="198"/>
      <c r="AD600" s="104"/>
    </row>
    <row r="601" spans="1:31" s="98" customFormat="1">
      <c r="A601" s="214"/>
      <c r="B601" s="138"/>
      <c r="C601" s="138"/>
      <c r="D601" s="209"/>
      <c r="E601" s="209"/>
      <c r="F601" s="197"/>
      <c r="G601" s="197"/>
      <c r="H601" s="200"/>
      <c r="I601" s="200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210"/>
    </row>
    <row r="602" spans="1:31">
      <c r="A602" s="214"/>
      <c r="C602" s="215"/>
      <c r="D602" s="207"/>
      <c r="E602" s="207"/>
      <c r="F602" s="199"/>
      <c r="G602" s="199"/>
      <c r="J602" s="199"/>
      <c r="K602" s="198"/>
      <c r="L602" s="198" t="s">
        <v>2118</v>
      </c>
      <c r="M602" s="198"/>
      <c r="N602" s="198"/>
      <c r="O602" s="198"/>
      <c r="P602" s="198"/>
      <c r="Q602" s="198"/>
      <c r="R602" s="198"/>
      <c r="S602" s="198"/>
      <c r="T602" s="198"/>
      <c r="U602" s="198"/>
      <c r="V602" s="198"/>
      <c r="W602" s="198"/>
      <c r="X602" s="198"/>
      <c r="Y602" s="198"/>
      <c r="Z602" s="198"/>
      <c r="AA602" s="198"/>
      <c r="AB602" s="198"/>
      <c r="AC602" s="198"/>
      <c r="AE602" s="100"/>
    </row>
    <row r="603" spans="1:31">
      <c r="X603" s="216"/>
      <c r="Y603" s="216"/>
      <c r="Z603" s="216"/>
      <c r="AA603" s="216"/>
      <c r="AB603" s="216"/>
    </row>
    <row r="604" spans="1:31">
      <c r="X604" s="216"/>
      <c r="Y604" s="216"/>
      <c r="Z604" s="216"/>
      <c r="AA604" s="216"/>
      <c r="AB604" s="216"/>
    </row>
    <row r="605" spans="1:31">
      <c r="X605" s="216"/>
      <c r="Y605" s="216"/>
      <c r="Z605" s="216"/>
      <c r="AA605" s="216"/>
      <c r="AB605" s="216"/>
    </row>
    <row r="606" spans="1:31">
      <c r="X606" s="216"/>
      <c r="Y606" s="216"/>
      <c r="Z606" s="216"/>
      <c r="AA606" s="216"/>
      <c r="AB606" s="216"/>
    </row>
    <row r="607" spans="1:31">
      <c r="X607" s="216"/>
      <c r="Y607" s="216"/>
      <c r="Z607" s="216"/>
      <c r="AA607" s="216"/>
      <c r="AB607" s="216"/>
    </row>
    <row r="608" spans="1:31">
      <c r="X608" s="216"/>
      <c r="Y608" s="216"/>
      <c r="Z608" s="216"/>
      <c r="AA608" s="216"/>
      <c r="AB608" s="216"/>
    </row>
    <row r="609" spans="24:28">
      <c r="X609" s="216"/>
      <c r="Y609" s="216"/>
      <c r="Z609" s="216"/>
      <c r="AA609" s="216"/>
      <c r="AB609" s="216"/>
    </row>
    <row r="610" spans="24:28">
      <c r="X610" s="216"/>
      <c r="Y610" s="216"/>
      <c r="Z610" s="216"/>
      <c r="AA610" s="216"/>
      <c r="AB610" s="216"/>
    </row>
    <row r="611" spans="24:28">
      <c r="X611" s="216"/>
      <c r="Y611" s="216"/>
      <c r="Z611" s="216"/>
      <c r="AA611" s="216"/>
      <c r="AB611" s="216"/>
    </row>
    <row r="612" spans="24:28">
      <c r="X612" s="216"/>
      <c r="Y612" s="216"/>
      <c r="Z612" s="216"/>
      <c r="AA612" s="216"/>
      <c r="AB612" s="216"/>
    </row>
    <row r="613" spans="24:28">
      <c r="X613" s="216"/>
      <c r="Y613" s="216"/>
      <c r="Z613" s="216"/>
      <c r="AA613" s="216"/>
      <c r="AB613" s="216"/>
    </row>
    <row r="614" spans="24:28">
      <c r="X614" s="216"/>
      <c r="Y614" s="216"/>
      <c r="Z614" s="216"/>
      <c r="AA614" s="216"/>
      <c r="AB614" s="216"/>
    </row>
    <row r="615" spans="24:28">
      <c r="X615" s="216"/>
      <c r="Y615" s="216"/>
      <c r="Z615" s="216"/>
      <c r="AA615" s="216"/>
      <c r="AB615" s="216"/>
    </row>
    <row r="616" spans="24:28">
      <c r="X616" s="216"/>
      <c r="Y616" s="216"/>
      <c r="Z616" s="216"/>
      <c r="AA616" s="216"/>
      <c r="AB616" s="216"/>
    </row>
    <row r="617" spans="24:28">
      <c r="X617" s="216"/>
      <c r="Y617" s="216"/>
      <c r="Z617" s="216"/>
      <c r="AA617" s="216"/>
      <c r="AB617" s="216"/>
    </row>
    <row r="618" spans="24:28">
      <c r="X618" s="216"/>
      <c r="Y618" s="216"/>
      <c r="Z618" s="216"/>
      <c r="AA618" s="216"/>
      <c r="AB618" s="216"/>
    </row>
    <row r="619" spans="24:28">
      <c r="X619" s="216"/>
      <c r="Y619" s="216"/>
      <c r="Z619" s="216"/>
      <c r="AA619" s="216"/>
      <c r="AB619" s="216"/>
    </row>
    <row r="620" spans="24:28">
      <c r="X620" s="216"/>
      <c r="Y620" s="216"/>
      <c r="Z620" s="216"/>
      <c r="AA620" s="216"/>
      <c r="AB620" s="216"/>
    </row>
    <row r="621" spans="24:28">
      <c r="X621" s="216"/>
      <c r="Y621" s="216"/>
      <c r="Z621" s="216"/>
      <c r="AA621" s="216"/>
      <c r="AB621" s="216"/>
    </row>
    <row r="622" spans="24:28">
      <c r="X622" s="216"/>
      <c r="Y622" s="216"/>
      <c r="Z622" s="216"/>
      <c r="AA622" s="216"/>
      <c r="AB622" s="216"/>
    </row>
    <row r="623" spans="24:28">
      <c r="X623" s="216"/>
      <c r="Y623" s="216"/>
      <c r="Z623" s="216"/>
      <c r="AA623" s="216"/>
      <c r="AB623" s="216"/>
    </row>
    <row r="624" spans="24:28">
      <c r="X624" s="216"/>
      <c r="Y624" s="216"/>
      <c r="Z624" s="216"/>
      <c r="AA624" s="216"/>
      <c r="AB624" s="216"/>
    </row>
    <row r="625" spans="24:28">
      <c r="X625" s="216"/>
      <c r="Y625" s="216"/>
      <c r="Z625" s="216"/>
      <c r="AA625" s="216"/>
      <c r="AB625" s="216"/>
    </row>
    <row r="626" spans="24:28">
      <c r="X626" s="216"/>
      <c r="Y626" s="216"/>
      <c r="Z626" s="216"/>
      <c r="AA626" s="216"/>
      <c r="AB626" s="216"/>
    </row>
    <row r="627" spans="24:28">
      <c r="X627" s="216"/>
      <c r="Y627" s="216"/>
      <c r="Z627" s="216"/>
      <c r="AA627" s="216"/>
      <c r="AB627" s="216"/>
    </row>
    <row r="628" spans="24:28">
      <c r="X628" s="216"/>
      <c r="Y628" s="216"/>
      <c r="Z628" s="216"/>
      <c r="AA628" s="216"/>
      <c r="AB628" s="216"/>
    </row>
    <row r="629" spans="24:28">
      <c r="X629" s="216"/>
      <c r="Y629" s="216"/>
      <c r="Z629" s="216"/>
      <c r="AA629" s="216"/>
      <c r="AB629" s="216"/>
    </row>
    <row r="630" spans="24:28">
      <c r="X630" s="216"/>
      <c r="Y630" s="216"/>
      <c r="Z630" s="216"/>
      <c r="AA630" s="216"/>
      <c r="AB630" s="216"/>
    </row>
    <row r="631" spans="24:28">
      <c r="X631" s="216"/>
      <c r="Y631" s="216"/>
      <c r="Z631" s="216"/>
      <c r="AA631" s="216"/>
      <c r="AB631" s="216"/>
    </row>
    <row r="632" spans="24:28">
      <c r="X632" s="216"/>
      <c r="Y632" s="216"/>
      <c r="Z632" s="216"/>
      <c r="AA632" s="216"/>
      <c r="AB632" s="216"/>
    </row>
    <row r="633" spans="24:28">
      <c r="X633" s="216"/>
      <c r="Y633" s="216"/>
      <c r="Z633" s="216"/>
      <c r="AA633" s="216"/>
      <c r="AB633" s="216"/>
    </row>
    <row r="634" spans="24:28">
      <c r="X634" s="216"/>
      <c r="Y634" s="216"/>
      <c r="Z634" s="216"/>
      <c r="AA634" s="216"/>
      <c r="AB634" s="216"/>
    </row>
    <row r="635" spans="24:28">
      <c r="X635" s="216"/>
      <c r="Y635" s="216"/>
      <c r="Z635" s="216"/>
      <c r="AA635" s="216"/>
      <c r="AB635" s="216"/>
    </row>
    <row r="636" spans="24:28">
      <c r="X636" s="216"/>
      <c r="Y636" s="216"/>
      <c r="Z636" s="216"/>
      <c r="AA636" s="216"/>
      <c r="AB636" s="216"/>
    </row>
    <row r="637" spans="24:28">
      <c r="X637" s="216"/>
      <c r="Y637" s="216"/>
      <c r="Z637" s="216"/>
      <c r="AA637" s="216"/>
      <c r="AB637" s="216"/>
    </row>
    <row r="638" spans="24:28">
      <c r="X638" s="216"/>
      <c r="Y638" s="216"/>
      <c r="Z638" s="216"/>
      <c r="AA638" s="216"/>
      <c r="AB638" s="216"/>
    </row>
    <row r="639" spans="24:28">
      <c r="X639" s="216"/>
      <c r="Y639" s="216"/>
      <c r="Z639" s="216"/>
      <c r="AA639" s="216"/>
      <c r="AB639" s="216"/>
    </row>
    <row r="640" spans="24:28">
      <c r="X640" s="216"/>
      <c r="Y640" s="216"/>
      <c r="Z640" s="216"/>
      <c r="AA640" s="216"/>
      <c r="AB640" s="216"/>
    </row>
    <row r="641" spans="24:28">
      <c r="X641" s="216"/>
      <c r="Y641" s="216"/>
      <c r="Z641" s="216"/>
      <c r="AA641" s="216"/>
      <c r="AB641" s="216"/>
    </row>
    <row r="642" spans="24:28">
      <c r="X642" s="216"/>
      <c r="Y642" s="216"/>
      <c r="Z642" s="216"/>
      <c r="AA642" s="216"/>
      <c r="AB642" s="216"/>
    </row>
    <row r="643" spans="24:28">
      <c r="X643" s="216"/>
      <c r="Y643" s="216"/>
      <c r="Z643" s="216"/>
      <c r="AA643" s="216"/>
      <c r="AB643" s="216"/>
    </row>
    <row r="644" spans="24:28">
      <c r="X644" s="216"/>
      <c r="Y644" s="216"/>
      <c r="Z644" s="216"/>
      <c r="AA644" s="216"/>
      <c r="AB644" s="216"/>
    </row>
    <row r="645" spans="24:28">
      <c r="X645" s="216"/>
      <c r="Y645" s="216"/>
      <c r="Z645" s="216"/>
      <c r="AA645" s="216"/>
      <c r="AB645" s="216"/>
    </row>
    <row r="646" spans="24:28">
      <c r="X646" s="216"/>
      <c r="Y646" s="216"/>
      <c r="Z646" s="216"/>
      <c r="AA646" s="216"/>
      <c r="AB646" s="216"/>
    </row>
    <row r="647" spans="24:28">
      <c r="X647" s="216"/>
      <c r="Y647" s="216"/>
      <c r="Z647" s="216"/>
      <c r="AA647" s="216"/>
      <c r="AB647" s="216"/>
    </row>
    <row r="648" spans="24:28">
      <c r="X648" s="216"/>
      <c r="Y648" s="216"/>
      <c r="Z648" s="216"/>
      <c r="AA648" s="216"/>
      <c r="AB648" s="216"/>
    </row>
    <row r="649" spans="24:28">
      <c r="X649" s="216"/>
      <c r="Y649" s="216"/>
      <c r="Z649" s="216"/>
      <c r="AA649" s="216"/>
      <c r="AB649" s="216"/>
    </row>
    <row r="650" spans="24:28">
      <c r="X650" s="216"/>
      <c r="Y650" s="216"/>
      <c r="Z650" s="216"/>
      <c r="AA650" s="216"/>
      <c r="AB650" s="216"/>
    </row>
    <row r="651" spans="24:28">
      <c r="X651" s="216"/>
      <c r="Y651" s="216"/>
      <c r="Z651" s="216"/>
      <c r="AA651" s="216"/>
      <c r="AB651" s="216"/>
    </row>
    <row r="652" spans="24:28">
      <c r="X652" s="216"/>
      <c r="Y652" s="216"/>
      <c r="Z652" s="216"/>
      <c r="AA652" s="216"/>
      <c r="AB652" s="216"/>
    </row>
    <row r="653" spans="24:28">
      <c r="X653" s="216"/>
      <c r="Y653" s="216"/>
      <c r="Z653" s="216"/>
      <c r="AA653" s="216"/>
      <c r="AB653" s="216"/>
    </row>
    <row r="654" spans="24:28">
      <c r="X654" s="216"/>
      <c r="Y654" s="216"/>
      <c r="Z654" s="216"/>
      <c r="AA654" s="216"/>
      <c r="AB654" s="216"/>
    </row>
    <row r="655" spans="24:28">
      <c r="X655" s="216"/>
      <c r="Y655" s="216"/>
      <c r="Z655" s="216"/>
      <c r="AA655" s="216"/>
      <c r="AB655" s="216"/>
    </row>
    <row r="656" spans="24:28">
      <c r="X656" s="216"/>
      <c r="Y656" s="216"/>
      <c r="Z656" s="216"/>
      <c r="AA656" s="216"/>
      <c r="AB656" s="216"/>
    </row>
  </sheetData>
  <mergeCells count="2">
    <mergeCell ref="A18:AC18"/>
    <mergeCell ref="G80:G84"/>
  </mergeCells>
  <pageMargins left="0.59055118110236227" right="0.39370078740157483" top="0.39370078740157483" bottom="0.51181102362204722" header="0" footer="0.15748031496062992"/>
  <pageSetup paperSize="9" scale="64" fitToHeight="0" orientation="portrait" r:id="rId1"/>
  <headerFooter alignWithMargins="0">
    <oddFooter>&amp;R&amp;P / &amp;N</oddFooter>
  </headerFooter>
  <colBreaks count="1" manualBreakCount="1">
    <brk id="29" max="60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GK593"/>
  <sheetViews>
    <sheetView showGridLines="0" zoomScale="115" zoomScaleNormal="115" zoomScaleSheetLayoutView="100" workbookViewId="0">
      <pane ySplit="2" topLeftCell="A3" activePane="bottomLeft" state="frozen"/>
      <selection activeCell="E10" sqref="E10"/>
      <selection pane="bottomLeft" activeCell="H4" sqref="H4"/>
    </sheetView>
  </sheetViews>
  <sheetFormatPr defaultColWidth="17.85546875" defaultRowHeight="12.75"/>
  <cols>
    <col min="1" max="5" width="4" style="70" bestFit="1" customWidth="1"/>
    <col min="6" max="6" width="3" style="70" bestFit="1" customWidth="1"/>
    <col min="7" max="7" width="70.5703125" style="59" customWidth="1"/>
    <col min="8" max="9" width="14.85546875" style="316" bestFit="1" customWidth="1"/>
    <col min="10" max="10" width="13.28515625" style="70" customWidth="1"/>
    <col min="11" max="11" width="4.28515625" style="50" bestFit="1" customWidth="1"/>
    <col min="12" max="178" width="10.28515625" style="50" customWidth="1"/>
    <col min="179" max="187" width="9.140625" style="50" customWidth="1"/>
    <col min="188" max="188" width="1" style="50" customWidth="1"/>
    <col min="189" max="192" width="3.28515625" style="50" customWidth="1"/>
    <col min="193" max="193" width="1.85546875" style="50" customWidth="1"/>
    <col min="194" max="16384" width="17.85546875" style="50"/>
  </cols>
  <sheetData>
    <row r="1" spans="1:11" s="51" customFormat="1" ht="13.5" thickBot="1">
      <c r="A1" s="511" t="s">
        <v>119</v>
      </c>
      <c r="B1" s="512"/>
      <c r="C1" s="512"/>
      <c r="D1" s="512"/>
      <c r="E1" s="512"/>
      <c r="F1" s="513"/>
      <c r="G1" s="514" t="s">
        <v>2135</v>
      </c>
      <c r="H1" s="516" t="s">
        <v>2136</v>
      </c>
      <c r="I1" s="516" t="s">
        <v>2126</v>
      </c>
      <c r="J1" s="514" t="s">
        <v>120</v>
      </c>
    </row>
    <row r="2" spans="1:11" ht="24.6" customHeight="1" thickBot="1">
      <c r="A2" s="375" t="s">
        <v>121</v>
      </c>
      <c r="B2" s="375" t="s">
        <v>122</v>
      </c>
      <c r="C2" s="375" t="s">
        <v>123</v>
      </c>
      <c r="D2" s="375" t="s">
        <v>124</v>
      </c>
      <c r="E2" s="375" t="s">
        <v>125</v>
      </c>
      <c r="F2" s="375" t="s">
        <v>126</v>
      </c>
      <c r="G2" s="515"/>
      <c r="H2" s="517"/>
      <c r="I2" s="517"/>
      <c r="J2" s="515"/>
    </row>
    <row r="3" spans="1:11" s="54" customFormat="1">
      <c r="A3" s="269">
        <v>600</v>
      </c>
      <c r="B3" s="85">
        <v>0</v>
      </c>
      <c r="C3" s="85">
        <v>0</v>
      </c>
      <c r="D3" s="85">
        <v>0</v>
      </c>
      <c r="E3" s="85">
        <v>0</v>
      </c>
      <c r="F3" s="85">
        <v>0</v>
      </c>
      <c r="G3" s="52" t="s">
        <v>127</v>
      </c>
      <c r="H3" s="358"/>
      <c r="I3" s="358"/>
      <c r="J3" s="53" t="s">
        <v>1528</v>
      </c>
    </row>
    <row r="4" spans="1:11">
      <c r="A4" s="274">
        <v>600</v>
      </c>
      <c r="B4" s="272">
        <v>100</v>
      </c>
      <c r="C4" s="272"/>
      <c r="D4" s="272"/>
      <c r="E4" s="272"/>
      <c r="F4" s="272"/>
      <c r="G4" s="55" t="s">
        <v>128</v>
      </c>
      <c r="H4" s="359"/>
      <c r="I4" s="359"/>
      <c r="J4" s="56" t="s">
        <v>1530</v>
      </c>
    </row>
    <row r="5" spans="1:11">
      <c r="A5" s="274">
        <v>600</v>
      </c>
      <c r="B5" s="272">
        <v>100</v>
      </c>
      <c r="C5" s="272">
        <v>100</v>
      </c>
      <c r="D5" s="272"/>
      <c r="E5" s="272"/>
      <c r="F5" s="272"/>
      <c r="G5" s="55" t="s">
        <v>129</v>
      </c>
      <c r="H5" s="359"/>
      <c r="I5" s="359"/>
      <c r="J5" s="56" t="s">
        <v>130</v>
      </c>
      <c r="K5" s="57"/>
    </row>
    <row r="6" spans="1:11">
      <c r="A6" s="274">
        <v>600</v>
      </c>
      <c r="B6" s="272">
        <v>100</v>
      </c>
      <c r="C6" s="272">
        <v>100</v>
      </c>
      <c r="D6" s="278">
        <v>100</v>
      </c>
      <c r="E6" s="278"/>
      <c r="F6" s="278"/>
      <c r="G6" s="58" t="s">
        <v>2122</v>
      </c>
      <c r="H6" s="360">
        <v>16345218</v>
      </c>
      <c r="I6" s="360">
        <v>15784896</v>
      </c>
      <c r="J6" s="56" t="s">
        <v>131</v>
      </c>
    </row>
    <row r="7" spans="1:11">
      <c r="A7" s="274">
        <v>600</v>
      </c>
      <c r="B7" s="272">
        <v>100</v>
      </c>
      <c r="C7" s="272">
        <v>100</v>
      </c>
      <c r="D7" s="278">
        <v>200</v>
      </c>
      <c r="E7" s="278"/>
      <c r="F7" s="278"/>
      <c r="G7" s="58" t="s">
        <v>132</v>
      </c>
      <c r="H7" s="360">
        <v>17302858</v>
      </c>
      <c r="I7" s="360">
        <v>15814242</v>
      </c>
      <c r="J7" s="56" t="s">
        <v>133</v>
      </c>
    </row>
    <row r="8" spans="1:11">
      <c r="A8" s="274">
        <v>600</v>
      </c>
      <c r="B8" s="272">
        <v>100</v>
      </c>
      <c r="C8" s="272">
        <v>100</v>
      </c>
      <c r="D8" s="278">
        <v>300</v>
      </c>
      <c r="E8" s="278"/>
      <c r="F8" s="278"/>
      <c r="G8" s="58" t="s">
        <v>2123</v>
      </c>
      <c r="H8" s="361">
        <v>0</v>
      </c>
      <c r="I8" s="361">
        <v>0</v>
      </c>
      <c r="J8" s="56" t="s">
        <v>134</v>
      </c>
    </row>
    <row r="9" spans="1:11">
      <c r="A9" s="274">
        <v>600</v>
      </c>
      <c r="B9" s="272">
        <v>100</v>
      </c>
      <c r="C9" s="272">
        <v>100</v>
      </c>
      <c r="D9" s="278">
        <v>300</v>
      </c>
      <c r="E9" s="278">
        <v>10</v>
      </c>
      <c r="F9" s="278"/>
      <c r="G9" s="58" t="s">
        <v>135</v>
      </c>
      <c r="H9" s="360">
        <v>0</v>
      </c>
      <c r="I9" s="360"/>
      <c r="J9" s="56" t="s">
        <v>136</v>
      </c>
    </row>
    <row r="10" spans="1:11">
      <c r="A10" s="274">
        <v>600</v>
      </c>
      <c r="B10" s="272">
        <v>100</v>
      </c>
      <c r="C10" s="272">
        <v>100</v>
      </c>
      <c r="D10" s="278">
        <v>300</v>
      </c>
      <c r="E10" s="278">
        <v>20</v>
      </c>
      <c r="F10" s="278"/>
      <c r="G10" s="58" t="s">
        <v>137</v>
      </c>
      <c r="H10" s="360">
        <v>2000000</v>
      </c>
      <c r="I10" s="360">
        <v>2000000</v>
      </c>
      <c r="J10" s="56" t="s">
        <v>138</v>
      </c>
    </row>
    <row r="11" spans="1:11" ht="25.5">
      <c r="A11" s="274">
        <v>600</v>
      </c>
      <c r="B11" s="272">
        <v>100</v>
      </c>
      <c r="C11" s="272">
        <v>100</v>
      </c>
      <c r="D11" s="278">
        <v>400</v>
      </c>
      <c r="E11" s="278"/>
      <c r="F11" s="278"/>
      <c r="G11" s="58" t="s">
        <v>139</v>
      </c>
      <c r="H11" s="360">
        <v>0</v>
      </c>
      <c r="I11" s="360"/>
      <c r="J11" s="56" t="s">
        <v>140</v>
      </c>
    </row>
    <row r="12" spans="1:11">
      <c r="A12" s="274">
        <v>600</v>
      </c>
      <c r="B12" s="272">
        <v>100</v>
      </c>
      <c r="C12" s="272">
        <v>200</v>
      </c>
      <c r="D12" s="272"/>
      <c r="E12" s="272"/>
      <c r="F12" s="272"/>
      <c r="G12" s="55" t="s">
        <v>141</v>
      </c>
      <c r="H12" s="361">
        <v>0</v>
      </c>
      <c r="I12" s="361"/>
      <c r="J12" s="56" t="s">
        <v>142</v>
      </c>
    </row>
    <row r="13" spans="1:11">
      <c r="A13" s="274">
        <v>600</v>
      </c>
      <c r="B13" s="272">
        <v>100</v>
      </c>
      <c r="C13" s="272">
        <v>200</v>
      </c>
      <c r="D13" s="278">
        <v>100</v>
      </c>
      <c r="E13" s="278"/>
      <c r="F13" s="278"/>
      <c r="G13" s="58" t="s">
        <v>143</v>
      </c>
      <c r="H13" s="360">
        <v>0</v>
      </c>
      <c r="I13" s="360">
        <v>0</v>
      </c>
      <c r="J13" s="60"/>
    </row>
    <row r="14" spans="1:11">
      <c r="A14" s="274">
        <v>600</v>
      </c>
      <c r="B14" s="272">
        <v>100</v>
      </c>
      <c r="C14" s="272">
        <v>200</v>
      </c>
      <c r="D14" s="278">
        <v>200</v>
      </c>
      <c r="E14" s="278"/>
      <c r="F14" s="278"/>
      <c r="G14" s="58" t="s">
        <v>144</v>
      </c>
      <c r="H14" s="360"/>
      <c r="I14" s="360"/>
      <c r="J14" s="61"/>
    </row>
    <row r="15" spans="1:11">
      <c r="A15" s="274">
        <v>600</v>
      </c>
      <c r="B15" s="272">
        <v>100</v>
      </c>
      <c r="C15" s="272">
        <v>200</v>
      </c>
      <c r="D15" s="278">
        <v>300</v>
      </c>
      <c r="E15" s="278"/>
      <c r="F15" s="278"/>
      <c r="G15" s="58" t="s">
        <v>145</v>
      </c>
      <c r="H15" s="360">
        <v>0</v>
      </c>
      <c r="I15" s="360">
        <v>0</v>
      </c>
      <c r="J15" s="60"/>
    </row>
    <row r="16" spans="1:11">
      <c r="A16" s="274">
        <v>600</v>
      </c>
      <c r="B16" s="272">
        <v>200</v>
      </c>
      <c r="C16" s="272"/>
      <c r="D16" s="272"/>
      <c r="E16" s="272"/>
      <c r="F16" s="272"/>
      <c r="G16" s="55" t="s">
        <v>146</v>
      </c>
      <c r="H16" s="361">
        <v>0</v>
      </c>
      <c r="I16" s="361"/>
      <c r="J16" s="56" t="s">
        <v>147</v>
      </c>
    </row>
    <row r="17" spans="1:10">
      <c r="A17" s="274">
        <v>600</v>
      </c>
      <c r="B17" s="272">
        <v>200</v>
      </c>
      <c r="C17" s="272">
        <v>100</v>
      </c>
      <c r="D17" s="272"/>
      <c r="E17" s="272"/>
      <c r="F17" s="272"/>
      <c r="G17" s="55" t="s">
        <v>148</v>
      </c>
      <c r="H17" s="361">
        <v>0</v>
      </c>
      <c r="I17" s="361"/>
      <c r="J17" s="56" t="s">
        <v>149</v>
      </c>
    </row>
    <row r="18" spans="1:10">
      <c r="A18" s="274">
        <v>600</v>
      </c>
      <c r="B18" s="272">
        <v>200</v>
      </c>
      <c r="C18" s="272">
        <v>100</v>
      </c>
      <c r="D18" s="272">
        <v>100</v>
      </c>
      <c r="E18" s="272"/>
      <c r="F18" s="272"/>
      <c r="G18" s="55" t="s">
        <v>150</v>
      </c>
      <c r="H18" s="361">
        <v>0</v>
      </c>
      <c r="I18" s="361"/>
      <c r="J18" s="56" t="s">
        <v>151</v>
      </c>
    </row>
    <row r="19" spans="1:10">
      <c r="A19" s="274">
        <v>600</v>
      </c>
      <c r="B19" s="272">
        <v>200</v>
      </c>
      <c r="C19" s="272">
        <v>100</v>
      </c>
      <c r="D19" s="272">
        <v>100</v>
      </c>
      <c r="E19" s="278">
        <v>10</v>
      </c>
      <c r="F19" s="278"/>
      <c r="G19" s="58" t="s">
        <v>152</v>
      </c>
      <c r="H19" s="360">
        <v>0</v>
      </c>
      <c r="I19" s="360">
        <v>0</v>
      </c>
      <c r="J19" s="60"/>
    </row>
    <row r="20" spans="1:10">
      <c r="A20" s="274">
        <v>600</v>
      </c>
      <c r="B20" s="272">
        <v>200</v>
      </c>
      <c r="C20" s="272">
        <v>100</v>
      </c>
      <c r="D20" s="272">
        <v>100</v>
      </c>
      <c r="E20" s="278">
        <v>20</v>
      </c>
      <c r="F20" s="278"/>
      <c r="G20" s="58" t="s">
        <v>153</v>
      </c>
      <c r="H20" s="360">
        <v>0</v>
      </c>
      <c r="I20" s="360">
        <v>0</v>
      </c>
      <c r="J20" s="60"/>
    </row>
    <row r="21" spans="1:10" ht="25.5">
      <c r="A21" s="274">
        <v>600</v>
      </c>
      <c r="B21" s="272">
        <v>200</v>
      </c>
      <c r="C21" s="272">
        <v>100</v>
      </c>
      <c r="D21" s="272">
        <v>100</v>
      </c>
      <c r="E21" s="278">
        <v>30</v>
      </c>
      <c r="F21" s="278"/>
      <c r="G21" s="58" t="s">
        <v>154</v>
      </c>
      <c r="H21" s="360">
        <v>0</v>
      </c>
      <c r="I21" s="360">
        <v>0</v>
      </c>
      <c r="J21" s="60"/>
    </row>
    <row r="22" spans="1:10" ht="25.5">
      <c r="A22" s="274">
        <v>600</v>
      </c>
      <c r="B22" s="272">
        <v>200</v>
      </c>
      <c r="C22" s="272">
        <v>100</v>
      </c>
      <c r="D22" s="272">
        <v>100</v>
      </c>
      <c r="E22" s="278">
        <v>40</v>
      </c>
      <c r="F22" s="278"/>
      <c r="G22" s="58" t="s">
        <v>155</v>
      </c>
      <c r="H22" s="360">
        <v>0</v>
      </c>
      <c r="I22" s="360">
        <v>0</v>
      </c>
      <c r="J22" s="60"/>
    </row>
    <row r="23" spans="1:10">
      <c r="A23" s="274">
        <v>600</v>
      </c>
      <c r="B23" s="272">
        <v>200</v>
      </c>
      <c r="C23" s="272">
        <v>100</v>
      </c>
      <c r="D23" s="272">
        <v>100</v>
      </c>
      <c r="E23" s="278">
        <v>80</v>
      </c>
      <c r="F23" s="278"/>
      <c r="G23" s="58" t="s">
        <v>156</v>
      </c>
      <c r="H23" s="360">
        <v>2667442</v>
      </c>
      <c r="I23" s="360">
        <v>2589839</v>
      </c>
      <c r="J23" s="60"/>
    </row>
    <row r="24" spans="1:10">
      <c r="A24" s="274">
        <v>600</v>
      </c>
      <c r="B24" s="272">
        <v>200</v>
      </c>
      <c r="C24" s="272">
        <v>100</v>
      </c>
      <c r="D24" s="272">
        <v>100</v>
      </c>
      <c r="E24" s="278">
        <v>90</v>
      </c>
      <c r="F24" s="278"/>
      <c r="G24" s="58" t="s">
        <v>157</v>
      </c>
      <c r="H24" s="360">
        <v>0</v>
      </c>
      <c r="I24" s="360">
        <v>0</v>
      </c>
      <c r="J24" s="60"/>
    </row>
    <row r="25" spans="1:10" ht="25.5">
      <c r="A25" s="274">
        <v>600</v>
      </c>
      <c r="B25" s="272">
        <v>200</v>
      </c>
      <c r="C25" s="272">
        <v>100</v>
      </c>
      <c r="D25" s="273">
        <v>200</v>
      </c>
      <c r="E25" s="273"/>
      <c r="F25" s="273"/>
      <c r="G25" s="58" t="s">
        <v>158</v>
      </c>
      <c r="H25" s="360">
        <v>0</v>
      </c>
      <c r="I25" s="360">
        <v>0</v>
      </c>
      <c r="J25" s="56" t="s">
        <v>159</v>
      </c>
    </row>
    <row r="26" spans="1:10" ht="25.5">
      <c r="A26" s="274">
        <v>600</v>
      </c>
      <c r="B26" s="272">
        <v>200</v>
      </c>
      <c r="C26" s="272">
        <v>100</v>
      </c>
      <c r="D26" s="273">
        <v>300</v>
      </c>
      <c r="E26" s="273"/>
      <c r="F26" s="273"/>
      <c r="G26" s="58" t="s">
        <v>160</v>
      </c>
      <c r="H26" s="360">
        <v>0</v>
      </c>
      <c r="I26" s="360">
        <v>0</v>
      </c>
      <c r="J26" s="56" t="s">
        <v>161</v>
      </c>
    </row>
    <row r="27" spans="1:10">
      <c r="A27" s="274">
        <v>600</v>
      </c>
      <c r="B27" s="272">
        <v>200</v>
      </c>
      <c r="C27" s="272">
        <v>100</v>
      </c>
      <c r="D27" s="273">
        <v>400</v>
      </c>
      <c r="E27" s="273"/>
      <c r="F27" s="273"/>
      <c r="G27" s="58" t="s">
        <v>162</v>
      </c>
      <c r="H27" s="360">
        <v>0</v>
      </c>
      <c r="I27" s="360">
        <v>0</v>
      </c>
      <c r="J27" s="56" t="s">
        <v>163</v>
      </c>
    </row>
    <row r="28" spans="1:10">
      <c r="A28" s="274">
        <v>600</v>
      </c>
      <c r="B28" s="272">
        <v>200</v>
      </c>
      <c r="C28" s="272">
        <v>200</v>
      </c>
      <c r="D28" s="272"/>
      <c r="E28" s="272"/>
      <c r="F28" s="272"/>
      <c r="G28" s="55" t="s">
        <v>164</v>
      </c>
      <c r="H28" s="361">
        <v>0</v>
      </c>
      <c r="I28" s="361"/>
      <c r="J28" s="56" t="s">
        <v>165</v>
      </c>
    </row>
    <row r="29" spans="1:10" ht="25.5">
      <c r="A29" s="274">
        <v>600</v>
      </c>
      <c r="B29" s="272">
        <v>200</v>
      </c>
      <c r="C29" s="272">
        <v>200</v>
      </c>
      <c r="D29" s="273">
        <v>100</v>
      </c>
      <c r="E29" s="273"/>
      <c r="F29" s="273"/>
      <c r="G29" s="58" t="s">
        <v>166</v>
      </c>
      <c r="H29" s="360">
        <v>0</v>
      </c>
      <c r="I29" s="360">
        <v>0</v>
      </c>
      <c r="J29" s="56" t="s">
        <v>167</v>
      </c>
    </row>
    <row r="30" spans="1:10" ht="25.5">
      <c r="A30" s="274">
        <v>600</v>
      </c>
      <c r="B30" s="272">
        <v>200</v>
      </c>
      <c r="C30" s="272">
        <v>200</v>
      </c>
      <c r="D30" s="273">
        <v>200</v>
      </c>
      <c r="E30" s="273"/>
      <c r="F30" s="273"/>
      <c r="G30" s="58" t="s">
        <v>168</v>
      </c>
      <c r="H30" s="360">
        <v>0</v>
      </c>
      <c r="I30" s="360">
        <v>0</v>
      </c>
      <c r="J30" s="56" t="s">
        <v>169</v>
      </c>
    </row>
    <row r="31" spans="1:10">
      <c r="A31" s="274">
        <v>600</v>
      </c>
      <c r="B31" s="272">
        <v>200</v>
      </c>
      <c r="C31" s="272">
        <v>300</v>
      </c>
      <c r="D31" s="272"/>
      <c r="E31" s="272"/>
      <c r="F31" s="272"/>
      <c r="G31" s="55" t="s">
        <v>170</v>
      </c>
      <c r="H31" s="361">
        <v>0</v>
      </c>
      <c r="I31" s="361"/>
      <c r="J31" s="56" t="s">
        <v>171</v>
      </c>
    </row>
    <row r="32" spans="1:10">
      <c r="A32" s="274">
        <v>600</v>
      </c>
      <c r="B32" s="272">
        <v>200</v>
      </c>
      <c r="C32" s="272">
        <v>300</v>
      </c>
      <c r="D32" s="272">
        <v>50</v>
      </c>
      <c r="E32" s="272"/>
      <c r="F32" s="272"/>
      <c r="G32" s="58" t="s">
        <v>172</v>
      </c>
      <c r="H32" s="362"/>
      <c r="I32" s="362"/>
      <c r="J32" s="268" t="s">
        <v>173</v>
      </c>
    </row>
    <row r="33" spans="1:10">
      <c r="A33" s="274">
        <v>600</v>
      </c>
      <c r="B33" s="272">
        <v>200</v>
      </c>
      <c r="C33" s="272">
        <v>300</v>
      </c>
      <c r="D33" s="272">
        <v>100</v>
      </c>
      <c r="E33" s="272"/>
      <c r="F33" s="272"/>
      <c r="G33" s="55" t="s">
        <v>174</v>
      </c>
      <c r="H33" s="361">
        <v>0</v>
      </c>
      <c r="I33" s="361"/>
      <c r="J33" s="56" t="s">
        <v>175</v>
      </c>
    </row>
    <row r="34" spans="1:10">
      <c r="A34" s="274">
        <v>600</v>
      </c>
      <c r="B34" s="272">
        <v>200</v>
      </c>
      <c r="C34" s="272">
        <v>300</v>
      </c>
      <c r="D34" s="272">
        <v>100</v>
      </c>
      <c r="E34" s="278">
        <v>10</v>
      </c>
      <c r="F34" s="278"/>
      <c r="G34" s="58" t="s">
        <v>176</v>
      </c>
      <c r="H34" s="360">
        <v>0</v>
      </c>
      <c r="I34" s="360">
        <v>0</v>
      </c>
      <c r="J34" s="60"/>
    </row>
    <row r="35" spans="1:10">
      <c r="A35" s="274">
        <v>600</v>
      </c>
      <c r="B35" s="272">
        <v>200</v>
      </c>
      <c r="C35" s="272">
        <v>300</v>
      </c>
      <c r="D35" s="272">
        <v>100</v>
      </c>
      <c r="E35" s="278">
        <v>20</v>
      </c>
      <c r="F35" s="278"/>
      <c r="G35" s="58" t="s">
        <v>177</v>
      </c>
      <c r="H35" s="360">
        <v>0</v>
      </c>
      <c r="I35" s="360">
        <v>0</v>
      </c>
      <c r="J35" s="60"/>
    </row>
    <row r="36" spans="1:10">
      <c r="A36" s="274">
        <v>600</v>
      </c>
      <c r="B36" s="272">
        <v>200</v>
      </c>
      <c r="C36" s="272">
        <v>300</v>
      </c>
      <c r="D36" s="272">
        <v>100</v>
      </c>
      <c r="E36" s="278">
        <v>30</v>
      </c>
      <c r="F36" s="278"/>
      <c r="G36" s="58" t="s">
        <v>178</v>
      </c>
      <c r="H36" s="360">
        <v>0</v>
      </c>
      <c r="I36" s="360">
        <v>0</v>
      </c>
      <c r="J36" s="60"/>
    </row>
    <row r="37" spans="1:10">
      <c r="A37" s="274">
        <v>600</v>
      </c>
      <c r="B37" s="272">
        <v>200</v>
      </c>
      <c r="C37" s="272">
        <v>300</v>
      </c>
      <c r="D37" s="272">
        <v>100</v>
      </c>
      <c r="E37" s="278">
        <v>40</v>
      </c>
      <c r="F37" s="278"/>
      <c r="G37" s="58" t="s">
        <v>179</v>
      </c>
      <c r="H37" s="360">
        <v>0</v>
      </c>
      <c r="I37" s="360">
        <v>0</v>
      </c>
      <c r="J37" s="60"/>
    </row>
    <row r="38" spans="1:10" ht="25.5">
      <c r="A38" s="274">
        <v>600</v>
      </c>
      <c r="B38" s="272">
        <v>200</v>
      </c>
      <c r="C38" s="272">
        <v>300</v>
      </c>
      <c r="D38" s="272">
        <v>100</v>
      </c>
      <c r="E38" s="278">
        <v>80</v>
      </c>
      <c r="F38" s="290"/>
      <c r="G38" s="58" t="s">
        <v>180</v>
      </c>
      <c r="H38" s="360">
        <v>0</v>
      </c>
      <c r="I38" s="360">
        <v>0</v>
      </c>
      <c r="J38" s="60"/>
    </row>
    <row r="39" spans="1:10" ht="25.5">
      <c r="A39" s="274">
        <v>600</v>
      </c>
      <c r="B39" s="272">
        <v>200</v>
      </c>
      <c r="C39" s="272">
        <v>300</v>
      </c>
      <c r="D39" s="272">
        <v>100</v>
      </c>
      <c r="E39" s="278">
        <v>90</v>
      </c>
      <c r="F39" s="278"/>
      <c r="G39" s="58" t="s">
        <v>181</v>
      </c>
      <c r="H39" s="360">
        <v>0</v>
      </c>
      <c r="I39" s="360">
        <v>0</v>
      </c>
      <c r="J39" s="60"/>
    </row>
    <row r="40" spans="1:10">
      <c r="A40" s="274">
        <v>600</v>
      </c>
      <c r="B40" s="272">
        <v>200</v>
      </c>
      <c r="C40" s="272">
        <v>300</v>
      </c>
      <c r="D40" s="272">
        <v>200</v>
      </c>
      <c r="E40" s="273"/>
      <c r="F40" s="273"/>
      <c r="G40" s="58" t="s">
        <v>182</v>
      </c>
      <c r="H40" s="360">
        <v>0</v>
      </c>
      <c r="I40" s="360">
        <v>0</v>
      </c>
      <c r="J40" s="56" t="s">
        <v>183</v>
      </c>
    </row>
    <row r="41" spans="1:10">
      <c r="A41" s="274">
        <v>600</v>
      </c>
      <c r="B41" s="272">
        <v>200</v>
      </c>
      <c r="C41" s="272">
        <v>300</v>
      </c>
      <c r="D41" s="272">
        <v>300</v>
      </c>
      <c r="E41" s="273"/>
      <c r="F41" s="273"/>
      <c r="G41" s="58" t="s">
        <v>184</v>
      </c>
      <c r="H41" s="360">
        <v>0</v>
      </c>
      <c r="I41" s="360">
        <v>0</v>
      </c>
      <c r="J41" s="56" t="s">
        <v>185</v>
      </c>
    </row>
    <row r="42" spans="1:10" ht="38.25">
      <c r="A42" s="274">
        <v>600</v>
      </c>
      <c r="B42" s="272">
        <v>200</v>
      </c>
      <c r="C42" s="272">
        <v>300</v>
      </c>
      <c r="D42" s="273">
        <v>400</v>
      </c>
      <c r="E42" s="273"/>
      <c r="F42" s="273"/>
      <c r="G42" s="58" t="s">
        <v>186</v>
      </c>
      <c r="H42" s="360"/>
      <c r="I42" s="360"/>
      <c r="J42" s="56" t="s">
        <v>187</v>
      </c>
    </row>
    <row r="43" spans="1:10">
      <c r="A43" s="274">
        <v>600</v>
      </c>
      <c r="B43" s="272">
        <v>300</v>
      </c>
      <c r="C43" s="272"/>
      <c r="D43" s="272"/>
      <c r="E43" s="272"/>
      <c r="F43" s="272"/>
      <c r="G43" s="55" t="s">
        <v>188</v>
      </c>
      <c r="H43" s="361">
        <v>0</v>
      </c>
      <c r="I43" s="361"/>
      <c r="J43" s="56" t="s">
        <v>189</v>
      </c>
    </row>
    <row r="44" spans="1:10">
      <c r="A44" s="274">
        <v>600</v>
      </c>
      <c r="B44" s="272">
        <v>300</v>
      </c>
      <c r="C44" s="273">
        <v>100</v>
      </c>
      <c r="D44" s="273"/>
      <c r="E44" s="273"/>
      <c r="F44" s="273"/>
      <c r="G44" s="58" t="s">
        <v>190</v>
      </c>
      <c r="H44" s="360">
        <v>0</v>
      </c>
      <c r="I44" s="360">
        <v>0</v>
      </c>
      <c r="J44" s="56" t="s">
        <v>191</v>
      </c>
    </row>
    <row r="45" spans="1:10">
      <c r="A45" s="274">
        <v>600</v>
      </c>
      <c r="B45" s="272">
        <v>300</v>
      </c>
      <c r="C45" s="273">
        <v>200</v>
      </c>
      <c r="D45" s="273"/>
      <c r="E45" s="273"/>
      <c r="F45" s="273"/>
      <c r="G45" s="58" t="s">
        <v>192</v>
      </c>
      <c r="H45" s="360">
        <v>0</v>
      </c>
      <c r="I45" s="360">
        <v>0</v>
      </c>
      <c r="J45" s="56" t="s">
        <v>193</v>
      </c>
    </row>
    <row r="46" spans="1:10">
      <c r="A46" s="274">
        <v>600</v>
      </c>
      <c r="B46" s="272">
        <v>300</v>
      </c>
      <c r="C46" s="272">
        <v>300</v>
      </c>
      <c r="D46" s="272"/>
      <c r="E46" s="272"/>
      <c r="F46" s="272"/>
      <c r="G46" s="55" t="s">
        <v>194</v>
      </c>
      <c r="H46" s="363">
        <v>0</v>
      </c>
      <c r="I46" s="363"/>
      <c r="J46" s="56" t="s">
        <v>195</v>
      </c>
    </row>
    <row r="47" spans="1:10">
      <c r="A47" s="274">
        <v>600</v>
      </c>
      <c r="B47" s="272">
        <v>300</v>
      </c>
      <c r="C47" s="272">
        <v>300</v>
      </c>
      <c r="D47" s="278">
        <v>100</v>
      </c>
      <c r="E47" s="278"/>
      <c r="F47" s="278"/>
      <c r="G47" s="58" t="s">
        <v>196</v>
      </c>
      <c r="H47" s="360">
        <v>0</v>
      </c>
      <c r="I47" s="360">
        <v>0</v>
      </c>
      <c r="J47" s="60"/>
    </row>
    <row r="48" spans="1:10">
      <c r="A48" s="274">
        <v>600</v>
      </c>
      <c r="B48" s="272">
        <v>300</v>
      </c>
      <c r="C48" s="272">
        <v>300</v>
      </c>
      <c r="D48" s="278">
        <v>900</v>
      </c>
      <c r="E48" s="278"/>
      <c r="F48" s="278"/>
      <c r="G48" s="58" t="s">
        <v>197</v>
      </c>
      <c r="H48" s="360">
        <v>0</v>
      </c>
      <c r="I48" s="360">
        <v>0</v>
      </c>
      <c r="J48" s="60"/>
    </row>
    <row r="49" spans="1:10">
      <c r="A49" s="274">
        <v>600</v>
      </c>
      <c r="B49" s="272">
        <v>300</v>
      </c>
      <c r="C49" s="273">
        <v>400</v>
      </c>
      <c r="D49" s="273"/>
      <c r="E49" s="273"/>
      <c r="F49" s="273"/>
      <c r="G49" s="58" t="s">
        <v>198</v>
      </c>
      <c r="H49" s="360">
        <v>0</v>
      </c>
      <c r="I49" s="360">
        <v>0</v>
      </c>
      <c r="J49" s="56" t="s">
        <v>199</v>
      </c>
    </row>
    <row r="50" spans="1:10">
      <c r="A50" s="274">
        <v>600</v>
      </c>
      <c r="B50" s="273">
        <v>400</v>
      </c>
      <c r="C50" s="273"/>
      <c r="D50" s="273"/>
      <c r="E50" s="273"/>
      <c r="F50" s="273"/>
      <c r="G50" s="58" t="s">
        <v>200</v>
      </c>
      <c r="H50" s="360">
        <v>0</v>
      </c>
      <c r="I50" s="360">
        <v>0</v>
      </c>
      <c r="J50" s="56" t="s">
        <v>201</v>
      </c>
    </row>
    <row r="51" spans="1:10" s="54" customFormat="1">
      <c r="A51" s="269">
        <v>610</v>
      </c>
      <c r="B51" s="85">
        <v>0</v>
      </c>
      <c r="C51" s="85">
        <v>0</v>
      </c>
      <c r="D51" s="85">
        <v>0</v>
      </c>
      <c r="E51" s="85">
        <v>0</v>
      </c>
      <c r="F51" s="85">
        <v>0</v>
      </c>
      <c r="G51" s="52" t="s">
        <v>202</v>
      </c>
      <c r="H51" s="363">
        <v>0</v>
      </c>
      <c r="I51" s="363"/>
      <c r="J51" s="53" t="s">
        <v>203</v>
      </c>
    </row>
    <row r="52" spans="1:10" ht="25.5">
      <c r="A52" s="274">
        <v>610</v>
      </c>
      <c r="B52" s="273">
        <v>100</v>
      </c>
      <c r="C52" s="273"/>
      <c r="D52" s="273"/>
      <c r="E52" s="273"/>
      <c r="F52" s="273"/>
      <c r="G52" s="58" t="s">
        <v>204</v>
      </c>
      <c r="H52" s="360">
        <v>0</v>
      </c>
      <c r="I52" s="360">
        <v>0</v>
      </c>
      <c r="J52" s="56" t="s">
        <v>205</v>
      </c>
    </row>
    <row r="53" spans="1:10" ht="25.5">
      <c r="A53" s="274">
        <v>610</v>
      </c>
      <c r="B53" s="273">
        <v>200</v>
      </c>
      <c r="C53" s="273"/>
      <c r="D53" s="273"/>
      <c r="E53" s="273"/>
      <c r="F53" s="273"/>
      <c r="G53" s="58" t="s">
        <v>206</v>
      </c>
      <c r="H53" s="360">
        <v>0</v>
      </c>
      <c r="I53" s="360">
        <v>0</v>
      </c>
      <c r="J53" s="56" t="s">
        <v>207</v>
      </c>
    </row>
    <row r="54" spans="1:10" s="54" customFormat="1" ht="25.5">
      <c r="A54" s="269">
        <v>620</v>
      </c>
      <c r="B54" s="85">
        <v>0</v>
      </c>
      <c r="C54" s="85">
        <v>0</v>
      </c>
      <c r="D54" s="85">
        <v>0</v>
      </c>
      <c r="E54" s="85">
        <v>0</v>
      </c>
      <c r="F54" s="85">
        <v>0</v>
      </c>
      <c r="G54" s="52" t="s">
        <v>208</v>
      </c>
      <c r="H54" s="363">
        <v>0</v>
      </c>
      <c r="I54" s="363"/>
      <c r="J54" s="85" t="s">
        <v>209</v>
      </c>
    </row>
    <row r="55" spans="1:10" ht="25.5">
      <c r="A55" s="274">
        <v>620</v>
      </c>
      <c r="B55" s="273">
        <v>50</v>
      </c>
      <c r="C55" s="273"/>
      <c r="D55" s="273"/>
      <c r="E55" s="273"/>
      <c r="F55" s="273"/>
      <c r="G55" s="58" t="s">
        <v>210</v>
      </c>
      <c r="H55" s="360">
        <v>0</v>
      </c>
      <c r="I55" s="360">
        <v>0</v>
      </c>
      <c r="J55" s="243" t="s">
        <v>211</v>
      </c>
    </row>
    <row r="56" spans="1:10" ht="25.5">
      <c r="A56" s="274">
        <v>620</v>
      </c>
      <c r="B56" s="273">
        <v>100</v>
      </c>
      <c r="C56" s="273"/>
      <c r="D56" s="273"/>
      <c r="E56" s="273"/>
      <c r="F56" s="273"/>
      <c r="G56" s="58" t="s">
        <v>212</v>
      </c>
      <c r="H56" s="360">
        <v>0</v>
      </c>
      <c r="I56" s="360">
        <v>1892914</v>
      </c>
      <c r="J56" s="56" t="s">
        <v>213</v>
      </c>
    </row>
    <row r="57" spans="1:10" ht="25.5">
      <c r="A57" s="274">
        <v>620</v>
      </c>
      <c r="B57" s="273">
        <v>200</v>
      </c>
      <c r="C57" s="273"/>
      <c r="D57" s="273"/>
      <c r="E57" s="273"/>
      <c r="F57" s="273"/>
      <c r="G57" s="58" t="s">
        <v>214</v>
      </c>
      <c r="H57" s="360">
        <v>25000</v>
      </c>
      <c r="I57" s="360">
        <v>25000</v>
      </c>
      <c r="J57" s="56" t="s">
        <v>215</v>
      </c>
    </row>
    <row r="58" spans="1:10" ht="25.5">
      <c r="A58" s="274">
        <v>620</v>
      </c>
      <c r="B58" s="273">
        <v>300</v>
      </c>
      <c r="C58" s="273"/>
      <c r="D58" s="273"/>
      <c r="E58" s="273"/>
      <c r="F58" s="273"/>
      <c r="G58" s="58" t="s">
        <v>216</v>
      </c>
      <c r="H58" s="360">
        <v>0</v>
      </c>
      <c r="I58" s="360">
        <v>0</v>
      </c>
      <c r="J58" s="56" t="s">
        <v>217</v>
      </c>
    </row>
    <row r="59" spans="1:10" ht="25.5">
      <c r="A59" s="274">
        <v>620</v>
      </c>
      <c r="B59" s="273">
        <v>400</v>
      </c>
      <c r="C59" s="273"/>
      <c r="D59" s="273"/>
      <c r="E59" s="273"/>
      <c r="F59" s="273"/>
      <c r="G59" s="58" t="s">
        <v>218</v>
      </c>
      <c r="H59" s="360">
        <v>0</v>
      </c>
      <c r="I59" s="360">
        <v>0</v>
      </c>
      <c r="J59" s="56" t="s">
        <v>219</v>
      </c>
    </row>
    <row r="60" spans="1:10" s="54" customFormat="1">
      <c r="A60" s="269">
        <v>630</v>
      </c>
      <c r="B60" s="85">
        <v>0</v>
      </c>
      <c r="C60" s="85">
        <v>0</v>
      </c>
      <c r="D60" s="85">
        <v>0</v>
      </c>
      <c r="E60" s="85">
        <v>0</v>
      </c>
      <c r="F60" s="85">
        <v>0</v>
      </c>
      <c r="G60" s="52" t="s">
        <v>22</v>
      </c>
      <c r="H60" s="363">
        <v>0</v>
      </c>
      <c r="I60" s="363"/>
      <c r="J60" s="53" t="s">
        <v>220</v>
      </c>
    </row>
    <row r="61" spans="1:10" ht="25.5">
      <c r="A61" s="274">
        <v>630</v>
      </c>
      <c r="B61" s="272">
        <v>100</v>
      </c>
      <c r="C61" s="272"/>
      <c r="D61" s="272"/>
      <c r="E61" s="272"/>
      <c r="F61" s="272"/>
      <c r="G61" s="55" t="s">
        <v>221</v>
      </c>
      <c r="H61" s="361">
        <v>0</v>
      </c>
      <c r="I61" s="361"/>
      <c r="J61" s="56" t="s">
        <v>222</v>
      </c>
    </row>
    <row r="62" spans="1:10" ht="25.5">
      <c r="A62" s="274">
        <v>630</v>
      </c>
      <c r="B62" s="272">
        <v>100</v>
      </c>
      <c r="C62" s="272">
        <v>100</v>
      </c>
      <c r="D62" s="272"/>
      <c r="E62" s="272"/>
      <c r="F62" s="272"/>
      <c r="G62" s="55" t="s">
        <v>223</v>
      </c>
      <c r="H62" s="361">
        <v>0</v>
      </c>
      <c r="I62" s="361"/>
      <c r="J62" s="56" t="s">
        <v>224</v>
      </c>
    </row>
    <row r="63" spans="1:10">
      <c r="A63" s="274">
        <v>630</v>
      </c>
      <c r="B63" s="272">
        <v>100</v>
      </c>
      <c r="C63" s="272">
        <v>100</v>
      </c>
      <c r="D63" s="272">
        <v>100</v>
      </c>
      <c r="E63" s="272"/>
      <c r="F63" s="272"/>
      <c r="G63" s="55" t="s">
        <v>225</v>
      </c>
      <c r="H63" s="361">
        <v>0</v>
      </c>
      <c r="I63" s="361"/>
      <c r="J63" s="56" t="s">
        <v>226</v>
      </c>
    </row>
    <row r="64" spans="1:10">
      <c r="A64" s="274">
        <v>630</v>
      </c>
      <c r="B64" s="272">
        <v>100</v>
      </c>
      <c r="C64" s="272">
        <v>100</v>
      </c>
      <c r="D64" s="272">
        <v>100</v>
      </c>
      <c r="E64" s="272">
        <v>10</v>
      </c>
      <c r="F64" s="272"/>
      <c r="G64" s="58" t="s">
        <v>227</v>
      </c>
      <c r="H64" s="364">
        <v>0</v>
      </c>
      <c r="I64" s="364">
        <v>0</v>
      </c>
      <c r="J64" s="56"/>
    </row>
    <row r="65" spans="1:10">
      <c r="A65" s="274">
        <v>630</v>
      </c>
      <c r="B65" s="272">
        <v>100</v>
      </c>
      <c r="C65" s="272">
        <v>100</v>
      </c>
      <c r="D65" s="272">
        <v>100</v>
      </c>
      <c r="E65" s="272">
        <v>20</v>
      </c>
      <c r="F65" s="272"/>
      <c r="G65" s="58" t="s">
        <v>228</v>
      </c>
      <c r="H65" s="364">
        <v>0</v>
      </c>
      <c r="I65" s="364">
        <v>0</v>
      </c>
      <c r="J65" s="56"/>
    </row>
    <row r="66" spans="1:10">
      <c r="A66" s="274">
        <v>630</v>
      </c>
      <c r="B66" s="272">
        <v>100</v>
      </c>
      <c r="C66" s="272">
        <v>100</v>
      </c>
      <c r="D66" s="272">
        <v>200</v>
      </c>
      <c r="E66" s="272"/>
      <c r="F66" s="272"/>
      <c r="G66" s="55" t="s">
        <v>229</v>
      </c>
      <c r="H66" s="361">
        <v>0</v>
      </c>
      <c r="I66" s="361"/>
      <c r="J66" s="56" t="s">
        <v>230</v>
      </c>
    </row>
    <row r="67" spans="1:10">
      <c r="A67" s="274">
        <v>630</v>
      </c>
      <c r="B67" s="272">
        <v>100</v>
      </c>
      <c r="C67" s="272">
        <v>100</v>
      </c>
      <c r="D67" s="272">
        <v>200</v>
      </c>
      <c r="E67" s="278">
        <v>10</v>
      </c>
      <c r="F67" s="278"/>
      <c r="G67" s="58" t="s">
        <v>231</v>
      </c>
      <c r="H67" s="360">
        <v>0</v>
      </c>
      <c r="I67" s="360">
        <v>0</v>
      </c>
      <c r="J67" s="60"/>
    </row>
    <row r="68" spans="1:10">
      <c r="A68" s="274">
        <v>630</v>
      </c>
      <c r="B68" s="272">
        <v>100</v>
      </c>
      <c r="C68" s="272">
        <v>100</v>
      </c>
      <c r="D68" s="272">
        <v>200</v>
      </c>
      <c r="E68" s="278">
        <v>20</v>
      </c>
      <c r="F68" s="278"/>
      <c r="G68" s="58" t="s">
        <v>232</v>
      </c>
      <c r="H68" s="360">
        <v>0</v>
      </c>
      <c r="I68" s="360">
        <v>0</v>
      </c>
      <c r="J68" s="60"/>
    </row>
    <row r="69" spans="1:10">
      <c r="A69" s="274">
        <v>630</v>
      </c>
      <c r="B69" s="272">
        <v>100</v>
      </c>
      <c r="C69" s="272">
        <v>100</v>
      </c>
      <c r="D69" s="272">
        <v>250</v>
      </c>
      <c r="E69" s="272"/>
      <c r="F69" s="272"/>
      <c r="G69" s="55" t="s">
        <v>2121</v>
      </c>
      <c r="H69" s="360"/>
      <c r="I69" s="360"/>
      <c r="J69" s="56" t="s">
        <v>233</v>
      </c>
    </row>
    <row r="70" spans="1:10">
      <c r="A70" s="274">
        <v>630</v>
      </c>
      <c r="B70" s="272">
        <v>100</v>
      </c>
      <c r="C70" s="272">
        <v>100</v>
      </c>
      <c r="D70" s="272">
        <v>300</v>
      </c>
      <c r="E70" s="273"/>
      <c r="F70" s="273"/>
      <c r="G70" s="58" t="s">
        <v>234</v>
      </c>
      <c r="H70" s="360">
        <v>0</v>
      </c>
      <c r="I70" s="360">
        <v>0</v>
      </c>
      <c r="J70" s="56" t="s">
        <v>235</v>
      </c>
    </row>
    <row r="71" spans="1:10">
      <c r="A71" s="274">
        <v>630</v>
      </c>
      <c r="B71" s="272">
        <v>100</v>
      </c>
      <c r="C71" s="272">
        <v>100</v>
      </c>
      <c r="D71" s="272">
        <v>400</v>
      </c>
      <c r="E71" s="273"/>
      <c r="F71" s="273"/>
      <c r="G71" s="58" t="s">
        <v>236</v>
      </c>
      <c r="H71" s="360">
        <v>0</v>
      </c>
      <c r="I71" s="360">
        <v>0</v>
      </c>
      <c r="J71" s="56" t="s">
        <v>237</v>
      </c>
    </row>
    <row r="72" spans="1:10">
      <c r="A72" s="274">
        <v>630</v>
      </c>
      <c r="B72" s="272">
        <v>100</v>
      </c>
      <c r="C72" s="272">
        <v>100</v>
      </c>
      <c r="D72" s="272">
        <v>500</v>
      </c>
      <c r="E72" s="273"/>
      <c r="F72" s="273"/>
      <c r="G72" s="58" t="s">
        <v>238</v>
      </c>
      <c r="H72" s="360">
        <v>0</v>
      </c>
      <c r="I72" s="360">
        <v>0</v>
      </c>
      <c r="J72" s="56" t="s">
        <v>239</v>
      </c>
    </row>
    <row r="73" spans="1:10">
      <c r="A73" s="274">
        <v>630</v>
      </c>
      <c r="B73" s="272">
        <v>100</v>
      </c>
      <c r="C73" s="272">
        <v>100</v>
      </c>
      <c r="D73" s="272">
        <v>600</v>
      </c>
      <c r="E73" s="273"/>
      <c r="F73" s="273"/>
      <c r="G73" s="58" t="s">
        <v>240</v>
      </c>
      <c r="H73" s="360">
        <v>0</v>
      </c>
      <c r="I73" s="360">
        <v>0</v>
      </c>
      <c r="J73" s="56" t="s">
        <v>241</v>
      </c>
    </row>
    <row r="74" spans="1:10">
      <c r="A74" s="274">
        <v>630</v>
      </c>
      <c r="B74" s="272">
        <v>100</v>
      </c>
      <c r="C74" s="272">
        <v>100</v>
      </c>
      <c r="D74" s="272">
        <v>700</v>
      </c>
      <c r="E74" s="273"/>
      <c r="F74" s="273"/>
      <c r="G74" s="58" t="s">
        <v>242</v>
      </c>
      <c r="H74" s="360">
        <v>0</v>
      </c>
      <c r="I74" s="360">
        <v>0</v>
      </c>
      <c r="J74" s="56" t="s">
        <v>243</v>
      </c>
    </row>
    <row r="75" spans="1:10">
      <c r="A75" s="274">
        <v>630</v>
      </c>
      <c r="B75" s="272">
        <v>100</v>
      </c>
      <c r="C75" s="272">
        <v>100</v>
      </c>
      <c r="D75" s="272">
        <v>800</v>
      </c>
      <c r="E75" s="273"/>
      <c r="F75" s="273"/>
      <c r="G75" s="58" t="s">
        <v>244</v>
      </c>
      <c r="H75" s="360">
        <v>0</v>
      </c>
      <c r="I75" s="360">
        <v>0</v>
      </c>
      <c r="J75" s="56" t="s">
        <v>245</v>
      </c>
    </row>
    <row r="76" spans="1:10">
      <c r="A76" s="274">
        <v>630</v>
      </c>
      <c r="B76" s="272">
        <v>100</v>
      </c>
      <c r="C76" s="272">
        <v>100</v>
      </c>
      <c r="D76" s="273">
        <v>810</v>
      </c>
      <c r="E76" s="273"/>
      <c r="F76" s="273"/>
      <c r="G76" s="58" t="s">
        <v>246</v>
      </c>
      <c r="H76" s="360"/>
      <c r="I76" s="360"/>
      <c r="J76" s="56" t="s">
        <v>247</v>
      </c>
    </row>
    <row r="77" spans="1:10">
      <c r="A77" s="274">
        <v>630</v>
      </c>
      <c r="B77" s="272">
        <v>100</v>
      </c>
      <c r="C77" s="272">
        <v>100</v>
      </c>
      <c r="D77" s="273">
        <v>820</v>
      </c>
      <c r="E77" s="273"/>
      <c r="F77" s="273"/>
      <c r="G77" s="58" t="s">
        <v>248</v>
      </c>
      <c r="H77" s="360"/>
      <c r="I77" s="360"/>
      <c r="J77" s="56" t="s">
        <v>249</v>
      </c>
    </row>
    <row r="78" spans="1:10">
      <c r="A78" s="274">
        <v>630</v>
      </c>
      <c r="B78" s="272">
        <v>100</v>
      </c>
      <c r="C78" s="272">
        <v>100</v>
      </c>
      <c r="D78" s="273">
        <v>830</v>
      </c>
      <c r="E78" s="273"/>
      <c r="F78" s="273"/>
      <c r="G78" s="58" t="s">
        <v>250</v>
      </c>
      <c r="H78" s="360"/>
      <c r="I78" s="360"/>
      <c r="J78" s="56" t="s">
        <v>251</v>
      </c>
    </row>
    <row r="79" spans="1:10">
      <c r="A79" s="274">
        <v>630</v>
      </c>
      <c r="B79" s="272">
        <v>100</v>
      </c>
      <c r="C79" s="272">
        <v>100</v>
      </c>
      <c r="D79" s="273">
        <v>840</v>
      </c>
      <c r="E79" s="273"/>
      <c r="F79" s="273"/>
      <c r="G79" s="58" t="s">
        <v>252</v>
      </c>
      <c r="H79" s="360"/>
      <c r="I79" s="360"/>
      <c r="J79" s="56" t="s">
        <v>253</v>
      </c>
    </row>
    <row r="80" spans="1:10">
      <c r="A80" s="274">
        <v>630</v>
      </c>
      <c r="B80" s="272">
        <v>100</v>
      </c>
      <c r="C80" s="272">
        <v>100</v>
      </c>
      <c r="D80" s="273">
        <v>850</v>
      </c>
      <c r="E80" s="273"/>
      <c r="F80" s="273"/>
      <c r="G80" s="58" t="s">
        <v>254</v>
      </c>
      <c r="H80" s="360"/>
      <c r="I80" s="360"/>
      <c r="J80" s="56" t="s">
        <v>255</v>
      </c>
    </row>
    <row r="81" spans="1:10">
      <c r="A81" s="274">
        <v>630</v>
      </c>
      <c r="B81" s="272">
        <v>100</v>
      </c>
      <c r="C81" s="272">
        <v>100</v>
      </c>
      <c r="D81" s="272">
        <v>900</v>
      </c>
      <c r="E81" s="272"/>
      <c r="F81" s="272"/>
      <c r="G81" s="55" t="s">
        <v>256</v>
      </c>
      <c r="H81" s="361">
        <v>0</v>
      </c>
      <c r="I81" s="361"/>
      <c r="J81" s="56" t="s">
        <v>257</v>
      </c>
    </row>
    <row r="82" spans="1:10">
      <c r="A82" s="274">
        <v>630</v>
      </c>
      <c r="B82" s="272">
        <v>100</v>
      </c>
      <c r="C82" s="272">
        <v>100</v>
      </c>
      <c r="D82" s="272">
        <v>900</v>
      </c>
      <c r="E82" s="273">
        <v>10</v>
      </c>
      <c r="F82" s="273"/>
      <c r="G82" s="58" t="s">
        <v>258</v>
      </c>
      <c r="H82" s="360">
        <v>0</v>
      </c>
      <c r="I82" s="360">
        <v>0</v>
      </c>
      <c r="J82" s="56"/>
    </row>
    <row r="83" spans="1:10">
      <c r="A83" s="274">
        <v>630</v>
      </c>
      <c r="B83" s="272">
        <v>100</v>
      </c>
      <c r="C83" s="272">
        <v>100</v>
      </c>
      <c r="D83" s="272">
        <v>900</v>
      </c>
      <c r="E83" s="273">
        <v>90</v>
      </c>
      <c r="F83" s="273"/>
      <c r="G83" s="58" t="s">
        <v>256</v>
      </c>
      <c r="H83" s="360">
        <v>0</v>
      </c>
      <c r="I83" s="360">
        <v>0</v>
      </c>
      <c r="J83" s="56"/>
    </row>
    <row r="84" spans="1:10" ht="25.5">
      <c r="A84" s="274">
        <v>630</v>
      </c>
      <c r="B84" s="272">
        <v>100</v>
      </c>
      <c r="C84" s="273">
        <v>200</v>
      </c>
      <c r="D84" s="273"/>
      <c r="E84" s="273"/>
      <c r="F84" s="273"/>
      <c r="G84" s="58" t="s">
        <v>259</v>
      </c>
      <c r="H84" s="360">
        <v>1700</v>
      </c>
      <c r="I84" s="360">
        <v>0</v>
      </c>
      <c r="J84" s="56" t="s">
        <v>260</v>
      </c>
    </row>
    <row r="85" spans="1:10" ht="25.5">
      <c r="A85" s="274">
        <v>630</v>
      </c>
      <c r="B85" s="272">
        <v>100</v>
      </c>
      <c r="C85" s="272">
        <v>300</v>
      </c>
      <c r="D85" s="272"/>
      <c r="E85" s="272"/>
      <c r="F85" s="272"/>
      <c r="G85" s="55" t="s">
        <v>261</v>
      </c>
      <c r="H85" s="361">
        <v>0</v>
      </c>
      <c r="I85" s="361"/>
      <c r="J85" s="56" t="s">
        <v>262</v>
      </c>
    </row>
    <row r="86" spans="1:10">
      <c r="A86" s="274">
        <v>630</v>
      </c>
      <c r="B86" s="272">
        <v>100</v>
      </c>
      <c r="C86" s="272">
        <v>300</v>
      </c>
      <c r="D86" s="272">
        <v>100</v>
      </c>
      <c r="E86" s="272"/>
      <c r="F86" s="272"/>
      <c r="G86" s="55" t="s">
        <v>225</v>
      </c>
      <c r="H86" s="361">
        <v>0</v>
      </c>
      <c r="I86" s="361"/>
      <c r="J86" s="56" t="s">
        <v>263</v>
      </c>
    </row>
    <row r="87" spans="1:10">
      <c r="A87" s="274">
        <v>630</v>
      </c>
      <c r="B87" s="272">
        <v>100</v>
      </c>
      <c r="C87" s="272">
        <v>300</v>
      </c>
      <c r="D87" s="272">
        <v>100</v>
      </c>
      <c r="E87" s="278">
        <v>10</v>
      </c>
      <c r="F87" s="278"/>
      <c r="G87" s="58" t="s">
        <v>264</v>
      </c>
      <c r="H87" s="360">
        <v>0</v>
      </c>
      <c r="I87" s="360">
        <v>0</v>
      </c>
      <c r="J87" s="60"/>
    </row>
    <row r="88" spans="1:10">
      <c r="A88" s="274">
        <v>630</v>
      </c>
      <c r="B88" s="272">
        <v>100</v>
      </c>
      <c r="C88" s="272">
        <v>300</v>
      </c>
      <c r="D88" s="272">
        <v>100</v>
      </c>
      <c r="E88" s="278">
        <v>20</v>
      </c>
      <c r="F88" s="278"/>
      <c r="G88" s="58" t="s">
        <v>228</v>
      </c>
      <c r="H88" s="360">
        <v>0</v>
      </c>
      <c r="I88" s="360">
        <v>0</v>
      </c>
      <c r="J88" s="60"/>
    </row>
    <row r="89" spans="1:10">
      <c r="A89" s="274">
        <v>630</v>
      </c>
      <c r="B89" s="272">
        <v>100</v>
      </c>
      <c r="C89" s="272">
        <v>300</v>
      </c>
      <c r="D89" s="272">
        <v>150</v>
      </c>
      <c r="E89" s="272"/>
      <c r="F89" s="272"/>
      <c r="G89" s="55" t="s">
        <v>265</v>
      </c>
      <c r="H89" s="361">
        <v>0</v>
      </c>
      <c r="I89" s="361"/>
      <c r="J89" s="56" t="s">
        <v>266</v>
      </c>
    </row>
    <row r="90" spans="1:10">
      <c r="A90" s="274">
        <v>630</v>
      </c>
      <c r="B90" s="272">
        <v>100</v>
      </c>
      <c r="C90" s="272">
        <v>300</v>
      </c>
      <c r="D90" s="272">
        <v>150</v>
      </c>
      <c r="E90" s="278">
        <v>100</v>
      </c>
      <c r="F90" s="278"/>
      <c r="G90" s="58" t="s">
        <v>267</v>
      </c>
      <c r="H90" s="360">
        <v>0</v>
      </c>
      <c r="I90" s="360">
        <v>0</v>
      </c>
      <c r="J90" s="60"/>
    </row>
    <row r="91" spans="1:10">
      <c r="A91" s="274">
        <v>630</v>
      </c>
      <c r="B91" s="272">
        <v>100</v>
      </c>
      <c r="C91" s="272">
        <v>300</v>
      </c>
      <c r="D91" s="272">
        <v>150</v>
      </c>
      <c r="E91" s="278">
        <v>200</v>
      </c>
      <c r="F91" s="278"/>
      <c r="G91" s="58" t="s">
        <v>232</v>
      </c>
      <c r="H91" s="360">
        <v>0</v>
      </c>
      <c r="I91" s="360">
        <v>0</v>
      </c>
      <c r="J91" s="60"/>
    </row>
    <row r="92" spans="1:10">
      <c r="A92" s="274">
        <v>630</v>
      </c>
      <c r="B92" s="272">
        <v>100</v>
      </c>
      <c r="C92" s="272">
        <v>300</v>
      </c>
      <c r="D92" s="273">
        <v>160</v>
      </c>
      <c r="E92" s="278"/>
      <c r="F92" s="278"/>
      <c r="G92" s="58" t="s">
        <v>268</v>
      </c>
      <c r="H92" s="360"/>
      <c r="I92" s="360"/>
      <c r="J92" s="56" t="s">
        <v>269</v>
      </c>
    </row>
    <row r="93" spans="1:10" ht="25.5">
      <c r="A93" s="274">
        <v>630</v>
      </c>
      <c r="B93" s="272">
        <v>100</v>
      </c>
      <c r="C93" s="272">
        <v>300</v>
      </c>
      <c r="D93" s="273">
        <v>200</v>
      </c>
      <c r="E93" s="273"/>
      <c r="F93" s="273"/>
      <c r="G93" s="58" t="s">
        <v>270</v>
      </c>
      <c r="H93" s="360">
        <v>0</v>
      </c>
      <c r="I93" s="360">
        <v>0</v>
      </c>
      <c r="J93" s="56" t="s">
        <v>271</v>
      </c>
    </row>
    <row r="94" spans="1:10">
      <c r="A94" s="274">
        <v>630</v>
      </c>
      <c r="B94" s="272">
        <v>100</v>
      </c>
      <c r="C94" s="272">
        <v>300</v>
      </c>
      <c r="D94" s="273">
        <v>250</v>
      </c>
      <c r="E94" s="273"/>
      <c r="F94" s="273"/>
      <c r="G94" s="58" t="s">
        <v>236</v>
      </c>
      <c r="H94" s="360">
        <v>0</v>
      </c>
      <c r="I94" s="360">
        <v>0</v>
      </c>
      <c r="J94" s="56" t="s">
        <v>272</v>
      </c>
    </row>
    <row r="95" spans="1:10">
      <c r="A95" s="274">
        <v>630</v>
      </c>
      <c r="B95" s="272">
        <v>100</v>
      </c>
      <c r="C95" s="272">
        <v>300</v>
      </c>
      <c r="D95" s="273">
        <v>300</v>
      </c>
      <c r="E95" s="273"/>
      <c r="F95" s="273"/>
      <c r="G95" s="58" t="s">
        <v>273</v>
      </c>
      <c r="H95" s="360">
        <v>0</v>
      </c>
      <c r="I95" s="360">
        <v>0</v>
      </c>
      <c r="J95" s="56" t="s">
        <v>274</v>
      </c>
    </row>
    <row r="96" spans="1:10">
      <c r="A96" s="274">
        <v>630</v>
      </c>
      <c r="B96" s="272">
        <v>100</v>
      </c>
      <c r="C96" s="272">
        <v>300</v>
      </c>
      <c r="D96" s="273">
        <v>350</v>
      </c>
      <c r="E96" s="273"/>
      <c r="F96" s="273"/>
      <c r="G96" s="58" t="s">
        <v>275</v>
      </c>
      <c r="H96" s="360">
        <v>0</v>
      </c>
      <c r="I96" s="360">
        <v>0</v>
      </c>
      <c r="J96" s="56" t="s">
        <v>276</v>
      </c>
    </row>
    <row r="97" spans="1:10">
      <c r="A97" s="274">
        <v>630</v>
      </c>
      <c r="B97" s="272">
        <v>100</v>
      </c>
      <c r="C97" s="272">
        <v>300</v>
      </c>
      <c r="D97" s="273">
        <v>400</v>
      </c>
      <c r="E97" s="273"/>
      <c r="F97" s="273"/>
      <c r="G97" s="58" t="s">
        <v>277</v>
      </c>
      <c r="H97" s="360">
        <v>0</v>
      </c>
      <c r="I97" s="360">
        <v>0</v>
      </c>
      <c r="J97" s="56" t="s">
        <v>278</v>
      </c>
    </row>
    <row r="98" spans="1:10">
      <c r="A98" s="274">
        <v>630</v>
      </c>
      <c r="B98" s="272">
        <v>100</v>
      </c>
      <c r="C98" s="272">
        <v>300</v>
      </c>
      <c r="D98" s="273">
        <v>450</v>
      </c>
      <c r="E98" s="273"/>
      <c r="F98" s="273"/>
      <c r="G98" s="58" t="s">
        <v>279</v>
      </c>
      <c r="H98" s="360">
        <v>0</v>
      </c>
      <c r="I98" s="360">
        <v>0</v>
      </c>
      <c r="J98" s="56" t="s">
        <v>280</v>
      </c>
    </row>
    <row r="99" spans="1:10">
      <c r="A99" s="274">
        <v>630</v>
      </c>
      <c r="B99" s="272">
        <v>100</v>
      </c>
      <c r="C99" s="272">
        <v>300</v>
      </c>
      <c r="D99" s="273">
        <v>510</v>
      </c>
      <c r="E99" s="273"/>
      <c r="F99" s="273"/>
      <c r="G99" s="58" t="s">
        <v>281</v>
      </c>
      <c r="H99" s="360"/>
      <c r="I99" s="360"/>
      <c r="J99" s="56" t="s">
        <v>282</v>
      </c>
    </row>
    <row r="100" spans="1:10">
      <c r="A100" s="274">
        <v>630</v>
      </c>
      <c r="B100" s="272">
        <v>100</v>
      </c>
      <c r="C100" s="272">
        <v>300</v>
      </c>
      <c r="D100" s="273">
        <v>520</v>
      </c>
      <c r="E100" s="273"/>
      <c r="F100" s="273"/>
      <c r="G100" s="58" t="s">
        <v>283</v>
      </c>
      <c r="H100" s="360"/>
      <c r="I100" s="360"/>
      <c r="J100" s="56" t="s">
        <v>284</v>
      </c>
    </row>
    <row r="101" spans="1:10">
      <c r="A101" s="274">
        <v>630</v>
      </c>
      <c r="B101" s="272">
        <v>100</v>
      </c>
      <c r="C101" s="272">
        <v>300</v>
      </c>
      <c r="D101" s="273">
        <v>550</v>
      </c>
      <c r="E101" s="273"/>
      <c r="F101" s="273"/>
      <c r="G101" s="58" t="s">
        <v>285</v>
      </c>
      <c r="H101" s="360">
        <v>0</v>
      </c>
      <c r="I101" s="360">
        <v>0</v>
      </c>
      <c r="J101" s="56" t="s">
        <v>286</v>
      </c>
    </row>
    <row r="102" spans="1:10">
      <c r="A102" s="274">
        <v>630</v>
      </c>
      <c r="B102" s="272">
        <v>100</v>
      </c>
      <c r="C102" s="272">
        <v>300</v>
      </c>
      <c r="D102" s="273">
        <v>600</v>
      </c>
      <c r="E102" s="273"/>
      <c r="F102" s="273"/>
      <c r="G102" s="58" t="s">
        <v>288</v>
      </c>
      <c r="H102" s="360">
        <v>0</v>
      </c>
      <c r="I102" s="360">
        <v>0</v>
      </c>
      <c r="J102" s="56" t="s">
        <v>287</v>
      </c>
    </row>
    <row r="103" spans="1:10" ht="25.5">
      <c r="A103" s="274">
        <v>630</v>
      </c>
      <c r="B103" s="272">
        <v>100</v>
      </c>
      <c r="C103" s="272">
        <v>300</v>
      </c>
      <c r="D103" s="273">
        <v>610</v>
      </c>
      <c r="E103" s="273"/>
      <c r="F103" s="273"/>
      <c r="G103" s="58" t="s">
        <v>289</v>
      </c>
      <c r="H103" s="360"/>
      <c r="I103" s="360"/>
      <c r="J103" s="56" t="s">
        <v>290</v>
      </c>
    </row>
    <row r="104" spans="1:10" ht="25.5">
      <c r="A104" s="274">
        <v>630</v>
      </c>
      <c r="B104" s="272">
        <v>100</v>
      </c>
      <c r="C104" s="272">
        <v>300</v>
      </c>
      <c r="D104" s="272">
        <v>650</v>
      </c>
      <c r="E104" s="272"/>
      <c r="F104" s="272"/>
      <c r="G104" s="55" t="s">
        <v>291</v>
      </c>
      <c r="H104" s="361">
        <v>0</v>
      </c>
      <c r="I104" s="361"/>
      <c r="J104" s="56" t="s">
        <v>292</v>
      </c>
    </row>
    <row r="105" spans="1:10" ht="25.5">
      <c r="A105" s="274">
        <v>630</v>
      </c>
      <c r="B105" s="272">
        <v>100</v>
      </c>
      <c r="C105" s="272">
        <v>300</v>
      </c>
      <c r="D105" s="272">
        <v>650</v>
      </c>
      <c r="E105" s="273">
        <v>10</v>
      </c>
      <c r="F105" s="273"/>
      <c r="G105" s="58" t="s">
        <v>293</v>
      </c>
      <c r="H105" s="360">
        <v>0</v>
      </c>
      <c r="I105" s="360">
        <v>0</v>
      </c>
      <c r="J105" s="56" t="s">
        <v>294</v>
      </c>
    </row>
    <row r="106" spans="1:10" ht="25.5">
      <c r="A106" s="274">
        <v>630</v>
      </c>
      <c r="B106" s="272">
        <v>100</v>
      </c>
      <c r="C106" s="272">
        <v>300</v>
      </c>
      <c r="D106" s="272">
        <v>650</v>
      </c>
      <c r="E106" s="272">
        <v>20</v>
      </c>
      <c r="F106" s="272"/>
      <c r="G106" s="55" t="s">
        <v>295</v>
      </c>
      <c r="H106" s="361">
        <v>0</v>
      </c>
      <c r="I106" s="361"/>
      <c r="J106" s="56" t="s">
        <v>296</v>
      </c>
    </row>
    <row r="107" spans="1:10">
      <c r="A107" s="274">
        <v>630</v>
      </c>
      <c r="B107" s="272">
        <v>100</v>
      </c>
      <c r="C107" s="272">
        <v>300</v>
      </c>
      <c r="D107" s="272">
        <v>650</v>
      </c>
      <c r="E107" s="272">
        <v>20</v>
      </c>
      <c r="F107" s="278">
        <v>10</v>
      </c>
      <c r="G107" s="58" t="s">
        <v>258</v>
      </c>
      <c r="H107" s="360">
        <v>0</v>
      </c>
      <c r="I107" s="360">
        <v>0</v>
      </c>
      <c r="J107" s="60"/>
    </row>
    <row r="108" spans="1:10" ht="25.5">
      <c r="A108" s="274">
        <v>630</v>
      </c>
      <c r="B108" s="272">
        <v>100</v>
      </c>
      <c r="C108" s="272">
        <v>300</v>
      </c>
      <c r="D108" s="272">
        <v>650</v>
      </c>
      <c r="E108" s="272">
        <v>20</v>
      </c>
      <c r="F108" s="278">
        <v>20</v>
      </c>
      <c r="G108" s="58" t="s">
        <v>295</v>
      </c>
      <c r="H108" s="360">
        <v>0</v>
      </c>
      <c r="I108" s="360">
        <v>0</v>
      </c>
      <c r="J108" s="60"/>
    </row>
    <row r="109" spans="1:10" ht="25.5">
      <c r="A109" s="274">
        <v>630</v>
      </c>
      <c r="B109" s="272">
        <v>100</v>
      </c>
      <c r="C109" s="272">
        <v>300</v>
      </c>
      <c r="D109" s="273">
        <v>700</v>
      </c>
      <c r="E109" s="273"/>
      <c r="F109" s="273"/>
      <c r="G109" s="58" t="s">
        <v>297</v>
      </c>
      <c r="H109" s="360">
        <v>0</v>
      </c>
      <c r="I109" s="360">
        <v>0</v>
      </c>
      <c r="J109" s="56" t="s">
        <v>298</v>
      </c>
    </row>
    <row r="110" spans="1:10" ht="25.5">
      <c r="A110" s="274">
        <v>630</v>
      </c>
      <c r="B110" s="272">
        <v>100</v>
      </c>
      <c r="C110" s="272">
        <v>300</v>
      </c>
      <c r="D110" s="273">
        <v>800</v>
      </c>
      <c r="E110" s="273"/>
      <c r="F110" s="273"/>
      <c r="G110" s="58" t="s">
        <v>299</v>
      </c>
      <c r="H110" s="360"/>
      <c r="I110" s="360"/>
      <c r="J110" s="56" t="s">
        <v>300</v>
      </c>
    </row>
    <row r="111" spans="1:10" ht="25.5">
      <c r="A111" s="274">
        <v>630</v>
      </c>
      <c r="B111" s="272">
        <v>100</v>
      </c>
      <c r="C111" s="272">
        <v>300</v>
      </c>
      <c r="D111" s="273">
        <v>900</v>
      </c>
      <c r="E111" s="273"/>
      <c r="F111" s="273"/>
      <c r="G111" s="58" t="s">
        <v>301</v>
      </c>
      <c r="H111" s="360"/>
      <c r="I111" s="360"/>
      <c r="J111" s="56" t="s">
        <v>302</v>
      </c>
    </row>
    <row r="112" spans="1:10" ht="25.5">
      <c r="A112" s="274">
        <v>630</v>
      </c>
      <c r="B112" s="272">
        <v>200</v>
      </c>
      <c r="C112" s="272"/>
      <c r="D112" s="272"/>
      <c r="E112" s="272"/>
      <c r="F112" s="272"/>
      <c r="G112" s="55" t="s">
        <v>303</v>
      </c>
      <c r="H112" s="361">
        <v>0</v>
      </c>
      <c r="I112" s="361"/>
      <c r="J112" s="56" t="s">
        <v>304</v>
      </c>
    </row>
    <row r="113" spans="1:10" ht="25.5">
      <c r="A113" s="274">
        <v>630</v>
      </c>
      <c r="B113" s="272">
        <v>200</v>
      </c>
      <c r="C113" s="273">
        <v>100</v>
      </c>
      <c r="D113" s="273"/>
      <c r="E113" s="273"/>
      <c r="F113" s="273"/>
      <c r="G113" s="58" t="s">
        <v>305</v>
      </c>
      <c r="H113" s="360">
        <v>0</v>
      </c>
      <c r="I113" s="360">
        <v>0</v>
      </c>
      <c r="J113" s="56" t="s">
        <v>306</v>
      </c>
    </row>
    <row r="114" spans="1:10" ht="25.5">
      <c r="A114" s="274">
        <v>630</v>
      </c>
      <c r="B114" s="272">
        <v>200</v>
      </c>
      <c r="C114" s="273">
        <v>200</v>
      </c>
      <c r="D114" s="273"/>
      <c r="E114" s="273"/>
      <c r="F114" s="273"/>
      <c r="G114" s="58" t="s">
        <v>307</v>
      </c>
      <c r="H114" s="360">
        <v>0</v>
      </c>
      <c r="I114" s="360">
        <v>0</v>
      </c>
      <c r="J114" s="56" t="s">
        <v>308</v>
      </c>
    </row>
    <row r="115" spans="1:10" ht="25.5">
      <c r="A115" s="274">
        <v>630</v>
      </c>
      <c r="B115" s="272">
        <v>200</v>
      </c>
      <c r="C115" s="273">
        <v>250</v>
      </c>
      <c r="D115" s="273"/>
      <c r="E115" s="273"/>
      <c r="F115" s="273"/>
      <c r="G115" s="58" t="s">
        <v>309</v>
      </c>
      <c r="H115" s="360"/>
      <c r="I115" s="360"/>
      <c r="J115" s="56" t="s">
        <v>310</v>
      </c>
    </row>
    <row r="116" spans="1:10" ht="25.5">
      <c r="A116" s="274">
        <v>630</v>
      </c>
      <c r="B116" s="272">
        <v>200</v>
      </c>
      <c r="C116" s="273">
        <v>300</v>
      </c>
      <c r="D116" s="273"/>
      <c r="E116" s="273"/>
      <c r="F116" s="273"/>
      <c r="G116" s="58" t="s">
        <v>311</v>
      </c>
      <c r="H116" s="360">
        <v>0</v>
      </c>
      <c r="I116" s="360">
        <v>0</v>
      </c>
      <c r="J116" s="56" t="s">
        <v>312</v>
      </c>
    </row>
    <row r="117" spans="1:10" ht="25.5">
      <c r="A117" s="274">
        <v>630</v>
      </c>
      <c r="B117" s="272">
        <v>200</v>
      </c>
      <c r="C117" s="273">
        <v>400</v>
      </c>
      <c r="D117" s="273"/>
      <c r="E117" s="273"/>
      <c r="F117" s="273"/>
      <c r="G117" s="58" t="s">
        <v>313</v>
      </c>
      <c r="H117" s="360">
        <v>0</v>
      </c>
      <c r="I117" s="360">
        <v>0</v>
      </c>
      <c r="J117" s="56" t="s">
        <v>314</v>
      </c>
    </row>
    <row r="118" spans="1:10" ht="25.5">
      <c r="A118" s="274">
        <v>630</v>
      </c>
      <c r="B118" s="272">
        <v>300</v>
      </c>
      <c r="C118" s="272"/>
      <c r="D118" s="272"/>
      <c r="E118" s="272"/>
      <c r="F118" s="272"/>
      <c r="G118" s="55" t="s">
        <v>315</v>
      </c>
      <c r="H118" s="361">
        <v>0</v>
      </c>
      <c r="I118" s="361"/>
      <c r="J118" s="56" t="s">
        <v>316</v>
      </c>
    </row>
    <row r="119" spans="1:10">
      <c r="A119" s="274">
        <v>630</v>
      </c>
      <c r="B119" s="272">
        <v>300</v>
      </c>
      <c r="C119" s="277">
        <v>100</v>
      </c>
      <c r="D119" s="277"/>
      <c r="E119" s="277"/>
      <c r="F119" s="277"/>
      <c r="G119" s="55" t="s">
        <v>317</v>
      </c>
      <c r="H119" s="361">
        <v>0</v>
      </c>
      <c r="I119" s="361"/>
      <c r="J119" s="60"/>
    </row>
    <row r="120" spans="1:10">
      <c r="A120" s="274">
        <v>630</v>
      </c>
      <c r="B120" s="272">
        <v>300</v>
      </c>
      <c r="C120" s="277">
        <v>100</v>
      </c>
      <c r="D120" s="278">
        <v>100</v>
      </c>
      <c r="E120" s="278"/>
      <c r="F120" s="278"/>
      <c r="G120" s="58" t="s">
        <v>225</v>
      </c>
      <c r="H120" s="360">
        <v>0</v>
      </c>
      <c r="I120" s="360">
        <v>0</v>
      </c>
      <c r="J120" s="60"/>
    </row>
    <row r="121" spans="1:10">
      <c r="A121" s="274">
        <v>630</v>
      </c>
      <c r="B121" s="272">
        <v>300</v>
      </c>
      <c r="C121" s="277">
        <v>100</v>
      </c>
      <c r="D121" s="278">
        <v>200</v>
      </c>
      <c r="E121" s="278"/>
      <c r="F121" s="278"/>
      <c r="G121" s="58" t="s">
        <v>318</v>
      </c>
      <c r="H121" s="360">
        <v>0</v>
      </c>
      <c r="I121" s="360">
        <v>0</v>
      </c>
      <c r="J121" s="60"/>
    </row>
    <row r="122" spans="1:10">
      <c r="A122" s="274">
        <v>630</v>
      </c>
      <c r="B122" s="272">
        <v>300</v>
      </c>
      <c r="C122" s="277">
        <v>100</v>
      </c>
      <c r="D122" s="278">
        <v>300</v>
      </c>
      <c r="E122" s="278"/>
      <c r="F122" s="278"/>
      <c r="G122" s="58" t="s">
        <v>319</v>
      </c>
      <c r="H122" s="360">
        <v>0</v>
      </c>
      <c r="I122" s="360">
        <v>0</v>
      </c>
      <c r="J122" s="60"/>
    </row>
    <row r="123" spans="1:10">
      <c r="A123" s="274">
        <v>630</v>
      </c>
      <c r="B123" s="272">
        <v>300</v>
      </c>
      <c r="C123" s="277">
        <v>100</v>
      </c>
      <c r="D123" s="278">
        <v>400</v>
      </c>
      <c r="E123" s="278"/>
      <c r="F123" s="278"/>
      <c r="G123" s="58" t="s">
        <v>265</v>
      </c>
      <c r="H123" s="360">
        <v>0</v>
      </c>
      <c r="I123" s="360">
        <v>0</v>
      </c>
      <c r="J123" s="60"/>
    </row>
    <row r="124" spans="1:10">
      <c r="A124" s="274">
        <v>630</v>
      </c>
      <c r="B124" s="272">
        <v>300</v>
      </c>
      <c r="C124" s="277">
        <v>100</v>
      </c>
      <c r="D124" s="278">
        <v>500</v>
      </c>
      <c r="E124" s="278"/>
      <c r="F124" s="278"/>
      <c r="G124" s="58" t="s">
        <v>320</v>
      </c>
      <c r="H124" s="360">
        <v>0</v>
      </c>
      <c r="I124" s="360">
        <v>0</v>
      </c>
      <c r="J124" s="60"/>
    </row>
    <row r="125" spans="1:10">
      <c r="A125" s="274">
        <v>630</v>
      </c>
      <c r="B125" s="272">
        <v>300</v>
      </c>
      <c r="C125" s="277">
        <v>100</v>
      </c>
      <c r="D125" s="278">
        <v>600</v>
      </c>
      <c r="E125" s="278"/>
      <c r="F125" s="278"/>
      <c r="G125" s="58" t="s">
        <v>321</v>
      </c>
      <c r="H125" s="360">
        <v>0</v>
      </c>
      <c r="I125" s="360">
        <v>0</v>
      </c>
      <c r="J125" s="60"/>
    </row>
    <row r="126" spans="1:10">
      <c r="A126" s="274">
        <v>630</v>
      </c>
      <c r="B126" s="272">
        <v>300</v>
      </c>
      <c r="C126" s="277">
        <v>100</v>
      </c>
      <c r="D126" s="278">
        <v>900</v>
      </c>
      <c r="E126" s="278"/>
      <c r="F126" s="278"/>
      <c r="G126" s="58" t="s">
        <v>322</v>
      </c>
      <c r="H126" s="360">
        <v>0</v>
      </c>
      <c r="I126" s="360">
        <v>0</v>
      </c>
      <c r="J126" s="60"/>
    </row>
    <row r="127" spans="1:10">
      <c r="A127" s="274">
        <v>630</v>
      </c>
      <c r="B127" s="272">
        <v>300</v>
      </c>
      <c r="C127" s="277">
        <v>200</v>
      </c>
      <c r="D127" s="277"/>
      <c r="E127" s="277"/>
      <c r="F127" s="277"/>
      <c r="G127" s="55" t="s">
        <v>323</v>
      </c>
      <c r="H127" s="361">
        <v>0</v>
      </c>
      <c r="I127" s="361"/>
      <c r="J127" s="60"/>
    </row>
    <row r="128" spans="1:10">
      <c r="A128" s="274">
        <v>630</v>
      </c>
      <c r="B128" s="272">
        <v>300</v>
      </c>
      <c r="C128" s="277">
        <v>200</v>
      </c>
      <c r="D128" s="278">
        <v>50</v>
      </c>
      <c r="E128" s="278"/>
      <c r="F128" s="278"/>
      <c r="G128" s="58" t="s">
        <v>324</v>
      </c>
      <c r="H128" s="360">
        <v>0</v>
      </c>
      <c r="I128" s="360">
        <v>0</v>
      </c>
      <c r="J128" s="60"/>
    </row>
    <row r="129" spans="1:10">
      <c r="A129" s="274">
        <v>630</v>
      </c>
      <c r="B129" s="272">
        <v>300</v>
      </c>
      <c r="C129" s="277">
        <v>200</v>
      </c>
      <c r="D129" s="278">
        <v>100</v>
      </c>
      <c r="E129" s="278"/>
      <c r="F129" s="278"/>
      <c r="G129" s="58" t="s">
        <v>325</v>
      </c>
      <c r="H129" s="360">
        <v>0</v>
      </c>
      <c r="I129" s="360">
        <v>0</v>
      </c>
      <c r="J129" s="60"/>
    </row>
    <row r="130" spans="1:10">
      <c r="A130" s="274">
        <v>630</v>
      </c>
      <c r="B130" s="272">
        <v>300</v>
      </c>
      <c r="C130" s="277">
        <v>200</v>
      </c>
      <c r="D130" s="278">
        <v>150</v>
      </c>
      <c r="E130" s="278"/>
      <c r="F130" s="278"/>
      <c r="G130" s="58" t="s">
        <v>326</v>
      </c>
      <c r="H130" s="360">
        <v>0</v>
      </c>
      <c r="I130" s="360">
        <v>0</v>
      </c>
      <c r="J130" s="60"/>
    </row>
    <row r="131" spans="1:10">
      <c r="A131" s="274">
        <v>630</v>
      </c>
      <c r="B131" s="272">
        <v>300</v>
      </c>
      <c r="C131" s="277">
        <v>200</v>
      </c>
      <c r="D131" s="278">
        <v>200</v>
      </c>
      <c r="E131" s="278"/>
      <c r="F131" s="278"/>
      <c r="G131" s="58" t="s">
        <v>327</v>
      </c>
      <c r="H131" s="360">
        <v>0</v>
      </c>
      <c r="I131" s="360">
        <v>0</v>
      </c>
      <c r="J131" s="60"/>
    </row>
    <row r="132" spans="1:10">
      <c r="A132" s="274">
        <v>630</v>
      </c>
      <c r="B132" s="272">
        <v>300</v>
      </c>
      <c r="C132" s="277">
        <v>200</v>
      </c>
      <c r="D132" s="278">
        <v>250</v>
      </c>
      <c r="E132" s="278"/>
      <c r="F132" s="278"/>
      <c r="G132" s="58" t="s">
        <v>328</v>
      </c>
      <c r="H132" s="360">
        <v>0</v>
      </c>
      <c r="I132" s="360">
        <v>0</v>
      </c>
      <c r="J132" s="60"/>
    </row>
    <row r="133" spans="1:10">
      <c r="A133" s="274">
        <v>630</v>
      </c>
      <c r="B133" s="272">
        <v>300</v>
      </c>
      <c r="C133" s="277">
        <v>200</v>
      </c>
      <c r="D133" s="278">
        <v>300</v>
      </c>
      <c r="E133" s="278"/>
      <c r="F133" s="278"/>
      <c r="G133" s="58" t="s">
        <v>329</v>
      </c>
      <c r="H133" s="360">
        <v>0</v>
      </c>
      <c r="I133" s="360">
        <v>0</v>
      </c>
      <c r="J133" s="60"/>
    </row>
    <row r="134" spans="1:10">
      <c r="A134" s="274">
        <v>630</v>
      </c>
      <c r="B134" s="272">
        <v>300</v>
      </c>
      <c r="C134" s="277">
        <v>200</v>
      </c>
      <c r="D134" s="278">
        <v>350</v>
      </c>
      <c r="E134" s="278"/>
      <c r="F134" s="278"/>
      <c r="G134" s="58" t="s">
        <v>330</v>
      </c>
      <c r="H134" s="360">
        <v>0</v>
      </c>
      <c r="I134" s="360">
        <v>0</v>
      </c>
      <c r="J134" s="60"/>
    </row>
    <row r="135" spans="1:10">
      <c r="A135" s="274">
        <v>630</v>
      </c>
      <c r="B135" s="272">
        <v>300</v>
      </c>
      <c r="C135" s="277">
        <v>200</v>
      </c>
      <c r="D135" s="278">
        <v>400</v>
      </c>
      <c r="E135" s="278"/>
      <c r="F135" s="278"/>
      <c r="G135" s="58" t="s">
        <v>331</v>
      </c>
      <c r="H135" s="360">
        <v>0</v>
      </c>
      <c r="I135" s="360">
        <v>0</v>
      </c>
      <c r="J135" s="60"/>
    </row>
    <row r="136" spans="1:10">
      <c r="A136" s="274">
        <v>630</v>
      </c>
      <c r="B136" s="272">
        <v>300</v>
      </c>
      <c r="C136" s="277">
        <v>200</v>
      </c>
      <c r="D136" s="278">
        <v>450</v>
      </c>
      <c r="E136" s="278"/>
      <c r="F136" s="278"/>
      <c r="G136" s="58" t="s">
        <v>332</v>
      </c>
      <c r="H136" s="360">
        <v>0</v>
      </c>
      <c r="I136" s="360">
        <v>0</v>
      </c>
      <c r="J136" s="60"/>
    </row>
    <row r="137" spans="1:10">
      <c r="A137" s="274">
        <v>630</v>
      </c>
      <c r="B137" s="272">
        <v>300</v>
      </c>
      <c r="C137" s="277">
        <v>200</v>
      </c>
      <c r="D137" s="278">
        <v>500</v>
      </c>
      <c r="E137" s="278"/>
      <c r="F137" s="278"/>
      <c r="G137" s="58" t="s">
        <v>333</v>
      </c>
      <c r="H137" s="360">
        <v>0</v>
      </c>
      <c r="I137" s="360">
        <v>0</v>
      </c>
      <c r="J137" s="60"/>
    </row>
    <row r="138" spans="1:10">
      <c r="A138" s="274">
        <v>630</v>
      </c>
      <c r="B138" s="272">
        <v>300</v>
      </c>
      <c r="C138" s="277">
        <v>200</v>
      </c>
      <c r="D138" s="278">
        <v>550</v>
      </c>
      <c r="E138" s="278"/>
      <c r="F138" s="278"/>
      <c r="G138" s="58" t="s">
        <v>334</v>
      </c>
      <c r="H138" s="360">
        <v>0</v>
      </c>
      <c r="I138" s="360">
        <v>0</v>
      </c>
      <c r="J138" s="60"/>
    </row>
    <row r="139" spans="1:10">
      <c r="A139" s="274">
        <v>630</v>
      </c>
      <c r="B139" s="272">
        <v>300</v>
      </c>
      <c r="C139" s="277">
        <v>200</v>
      </c>
      <c r="D139" s="278">
        <v>600</v>
      </c>
      <c r="E139" s="278"/>
      <c r="F139" s="278"/>
      <c r="G139" s="58" t="s">
        <v>335</v>
      </c>
      <c r="H139" s="360">
        <v>0</v>
      </c>
      <c r="I139" s="360">
        <v>0</v>
      </c>
      <c r="J139" s="60"/>
    </row>
    <row r="140" spans="1:10">
      <c r="A140" s="274">
        <v>630</v>
      </c>
      <c r="B140" s="272">
        <v>300</v>
      </c>
      <c r="C140" s="277">
        <v>200</v>
      </c>
      <c r="D140" s="278">
        <v>650</v>
      </c>
      <c r="E140" s="278"/>
      <c r="F140" s="278"/>
      <c r="G140" s="58" t="s">
        <v>336</v>
      </c>
      <c r="H140" s="360">
        <v>0</v>
      </c>
      <c r="I140" s="360">
        <v>0</v>
      </c>
      <c r="J140" s="60"/>
    </row>
    <row r="141" spans="1:10">
      <c r="A141" s="274">
        <v>630</v>
      </c>
      <c r="B141" s="272">
        <v>300</v>
      </c>
      <c r="C141" s="277">
        <v>200</v>
      </c>
      <c r="D141" s="278">
        <v>700</v>
      </c>
      <c r="E141" s="278"/>
      <c r="F141" s="278"/>
      <c r="G141" s="58" t="s">
        <v>337</v>
      </c>
      <c r="H141" s="360">
        <v>0</v>
      </c>
      <c r="I141" s="360">
        <v>0</v>
      </c>
      <c r="J141" s="60"/>
    </row>
    <row r="142" spans="1:10">
      <c r="A142" s="274">
        <v>630</v>
      </c>
      <c r="B142" s="272">
        <v>300</v>
      </c>
      <c r="C142" s="277">
        <v>200</v>
      </c>
      <c r="D142" s="277">
        <v>750</v>
      </c>
      <c r="E142" s="277"/>
      <c r="F142" s="277"/>
      <c r="G142" s="55" t="s">
        <v>338</v>
      </c>
      <c r="H142" s="361">
        <v>0</v>
      </c>
      <c r="I142" s="361"/>
      <c r="J142" s="60"/>
    </row>
    <row r="143" spans="1:10">
      <c r="A143" s="274">
        <v>630</v>
      </c>
      <c r="B143" s="272">
        <v>300</v>
      </c>
      <c r="C143" s="277">
        <v>200</v>
      </c>
      <c r="D143" s="277">
        <v>750</v>
      </c>
      <c r="E143" s="278">
        <v>10</v>
      </c>
      <c r="F143" s="278"/>
      <c r="G143" s="58" t="s">
        <v>339</v>
      </c>
      <c r="H143" s="360">
        <v>0</v>
      </c>
      <c r="I143" s="360">
        <v>0</v>
      </c>
      <c r="J143" s="60"/>
    </row>
    <row r="144" spans="1:10">
      <c r="A144" s="274">
        <v>630</v>
      </c>
      <c r="B144" s="272">
        <v>300</v>
      </c>
      <c r="C144" s="277">
        <v>200</v>
      </c>
      <c r="D144" s="277">
        <v>750</v>
      </c>
      <c r="E144" s="278">
        <v>20</v>
      </c>
      <c r="F144" s="278"/>
      <c r="G144" s="58" t="s">
        <v>340</v>
      </c>
      <c r="H144" s="360">
        <v>0</v>
      </c>
      <c r="I144" s="360">
        <v>0</v>
      </c>
      <c r="J144" s="60"/>
    </row>
    <row r="145" spans="1:10">
      <c r="A145" s="274">
        <v>630</v>
      </c>
      <c r="B145" s="272">
        <v>300</v>
      </c>
      <c r="C145" s="277">
        <v>200</v>
      </c>
      <c r="D145" s="278">
        <v>900</v>
      </c>
      <c r="E145" s="278"/>
      <c r="F145" s="278"/>
      <c r="G145" s="58" t="s">
        <v>341</v>
      </c>
      <c r="H145" s="360">
        <v>0</v>
      </c>
      <c r="I145" s="360">
        <v>0</v>
      </c>
      <c r="J145" s="60"/>
    </row>
    <row r="146" spans="1:10">
      <c r="A146" s="274">
        <v>630</v>
      </c>
      <c r="B146" s="272">
        <v>300</v>
      </c>
      <c r="C146" s="278">
        <v>300</v>
      </c>
      <c r="D146" s="278"/>
      <c r="E146" s="278"/>
      <c r="F146" s="278"/>
      <c r="G146" s="58" t="s">
        <v>342</v>
      </c>
      <c r="H146" s="360">
        <v>0</v>
      </c>
      <c r="I146" s="360">
        <v>0</v>
      </c>
      <c r="J146" s="60"/>
    </row>
    <row r="147" spans="1:10">
      <c r="A147" s="274">
        <v>630</v>
      </c>
      <c r="B147" s="272">
        <v>300</v>
      </c>
      <c r="C147" s="278">
        <v>400</v>
      </c>
      <c r="D147" s="278"/>
      <c r="E147" s="278"/>
      <c r="F147" s="278"/>
      <c r="G147" s="58" t="s">
        <v>343</v>
      </c>
      <c r="H147" s="360">
        <v>0</v>
      </c>
      <c r="I147" s="360">
        <v>0</v>
      </c>
      <c r="J147" s="60"/>
    </row>
    <row r="148" spans="1:10">
      <c r="A148" s="274">
        <v>630</v>
      </c>
      <c r="B148" s="272">
        <v>300</v>
      </c>
      <c r="C148" s="278">
        <v>500</v>
      </c>
      <c r="D148" s="278"/>
      <c r="E148" s="278"/>
      <c r="F148" s="278"/>
      <c r="G148" s="58" t="s">
        <v>344</v>
      </c>
      <c r="H148" s="360">
        <v>0</v>
      </c>
      <c r="I148" s="360">
        <v>0</v>
      </c>
      <c r="J148" s="60"/>
    </row>
    <row r="149" spans="1:10">
      <c r="A149" s="274">
        <v>630</v>
      </c>
      <c r="B149" s="272">
        <v>300</v>
      </c>
      <c r="C149" s="278">
        <v>600</v>
      </c>
      <c r="D149" s="278"/>
      <c r="E149" s="278"/>
      <c r="F149" s="278"/>
      <c r="G149" s="58" t="s">
        <v>345</v>
      </c>
      <c r="H149" s="360">
        <v>0</v>
      </c>
      <c r="I149" s="360">
        <v>0</v>
      </c>
      <c r="J149" s="60"/>
    </row>
    <row r="150" spans="1:10">
      <c r="A150" s="274">
        <v>630</v>
      </c>
      <c r="B150" s="272">
        <v>300</v>
      </c>
      <c r="C150" s="278">
        <v>700</v>
      </c>
      <c r="D150" s="278"/>
      <c r="E150" s="278"/>
      <c r="F150" s="278"/>
      <c r="G150" s="58" t="s">
        <v>346</v>
      </c>
      <c r="H150" s="360">
        <v>800000</v>
      </c>
      <c r="I150" s="360">
        <v>800000</v>
      </c>
      <c r="J150" s="60"/>
    </row>
    <row r="151" spans="1:10">
      <c r="A151" s="274">
        <v>630</v>
      </c>
      <c r="B151" s="272">
        <v>300</v>
      </c>
      <c r="C151" s="278">
        <v>800</v>
      </c>
      <c r="D151" s="278"/>
      <c r="E151" s="278"/>
      <c r="F151" s="278"/>
      <c r="G151" s="58" t="s">
        <v>347</v>
      </c>
      <c r="H151" s="360">
        <v>0</v>
      </c>
      <c r="I151" s="360">
        <v>0</v>
      </c>
      <c r="J151" s="60"/>
    </row>
    <row r="152" spans="1:10">
      <c r="A152" s="274">
        <v>630</v>
      </c>
      <c r="B152" s="272">
        <v>300</v>
      </c>
      <c r="C152" s="277">
        <v>900</v>
      </c>
      <c r="D152" s="277"/>
      <c r="E152" s="277"/>
      <c r="F152" s="277"/>
      <c r="G152" s="55" t="s">
        <v>348</v>
      </c>
      <c r="H152" s="361">
        <v>0</v>
      </c>
      <c r="I152" s="361"/>
      <c r="J152" s="60"/>
    </row>
    <row r="153" spans="1:10">
      <c r="A153" s="274">
        <v>630</v>
      </c>
      <c r="B153" s="272">
        <v>300</v>
      </c>
      <c r="C153" s="277">
        <v>900</v>
      </c>
      <c r="D153" s="278">
        <v>100</v>
      </c>
      <c r="E153" s="278"/>
      <c r="F153" s="278"/>
      <c r="G153" s="58" t="s">
        <v>349</v>
      </c>
      <c r="H153" s="360">
        <v>0</v>
      </c>
      <c r="I153" s="360">
        <v>0</v>
      </c>
      <c r="J153" s="60"/>
    </row>
    <row r="154" spans="1:10">
      <c r="A154" s="274">
        <v>630</v>
      </c>
      <c r="B154" s="272">
        <v>300</v>
      </c>
      <c r="C154" s="277">
        <v>900</v>
      </c>
      <c r="D154" s="278">
        <v>900</v>
      </c>
      <c r="E154" s="278"/>
      <c r="F154" s="278"/>
      <c r="G154" s="58" t="s">
        <v>350</v>
      </c>
      <c r="H154" s="360">
        <v>0</v>
      </c>
      <c r="I154" s="360">
        <v>0</v>
      </c>
      <c r="J154" s="60"/>
    </row>
    <row r="155" spans="1:10">
      <c r="A155" s="274">
        <v>630</v>
      </c>
      <c r="B155" s="272">
        <v>400</v>
      </c>
      <c r="C155" s="277"/>
      <c r="D155" s="272"/>
      <c r="E155" s="272"/>
      <c r="F155" s="272"/>
      <c r="G155" s="55" t="s">
        <v>351</v>
      </c>
      <c r="H155" s="361">
        <v>0</v>
      </c>
      <c r="I155" s="361"/>
      <c r="J155" s="56"/>
    </row>
    <row r="156" spans="1:10">
      <c r="A156" s="274">
        <v>630</v>
      </c>
      <c r="B156" s="272">
        <v>400</v>
      </c>
      <c r="C156" s="273">
        <v>100</v>
      </c>
      <c r="D156" s="273"/>
      <c r="E156" s="273"/>
      <c r="F156" s="273"/>
      <c r="G156" s="58" t="s">
        <v>352</v>
      </c>
      <c r="H156" s="360">
        <v>0</v>
      </c>
      <c r="I156" s="360">
        <v>0</v>
      </c>
      <c r="J156" s="56" t="s">
        <v>353</v>
      </c>
    </row>
    <row r="157" spans="1:10">
      <c r="A157" s="274">
        <v>630</v>
      </c>
      <c r="B157" s="272">
        <v>400</v>
      </c>
      <c r="C157" s="273">
        <v>200</v>
      </c>
      <c r="D157" s="273"/>
      <c r="E157" s="273"/>
      <c r="F157" s="273"/>
      <c r="G157" s="58" t="s">
        <v>354</v>
      </c>
      <c r="H157" s="360">
        <v>0</v>
      </c>
      <c r="I157" s="360">
        <v>0</v>
      </c>
      <c r="J157" s="56" t="s">
        <v>355</v>
      </c>
    </row>
    <row r="158" spans="1:10">
      <c r="A158" s="274">
        <v>630</v>
      </c>
      <c r="B158" s="272">
        <v>400</v>
      </c>
      <c r="C158" s="273">
        <v>300</v>
      </c>
      <c r="D158" s="273"/>
      <c r="E158" s="273"/>
      <c r="F158" s="273"/>
      <c r="G158" s="58" t="s">
        <v>356</v>
      </c>
      <c r="H158" s="360">
        <v>0</v>
      </c>
      <c r="I158" s="360">
        <v>0</v>
      </c>
      <c r="J158" s="56" t="s">
        <v>357</v>
      </c>
    </row>
    <row r="159" spans="1:10" ht="25.5">
      <c r="A159" s="274">
        <v>630</v>
      </c>
      <c r="B159" s="272">
        <v>400</v>
      </c>
      <c r="C159" s="273">
        <v>400</v>
      </c>
      <c r="D159" s="273"/>
      <c r="E159" s="273"/>
      <c r="F159" s="273"/>
      <c r="G159" s="58" t="s">
        <v>358</v>
      </c>
      <c r="H159" s="360">
        <v>0</v>
      </c>
      <c r="I159" s="360">
        <v>0</v>
      </c>
      <c r="J159" s="56" t="s">
        <v>359</v>
      </c>
    </row>
    <row r="160" spans="1:10" ht="25.5">
      <c r="A160" s="274">
        <v>630</v>
      </c>
      <c r="B160" s="272">
        <v>400</v>
      </c>
      <c r="C160" s="272">
        <v>500</v>
      </c>
      <c r="D160" s="273"/>
      <c r="E160" s="273"/>
      <c r="F160" s="273"/>
      <c r="G160" s="58" t="s">
        <v>360</v>
      </c>
      <c r="H160" s="360">
        <v>0</v>
      </c>
      <c r="I160" s="360">
        <v>0</v>
      </c>
      <c r="J160" s="56" t="s">
        <v>361</v>
      </c>
    </row>
    <row r="161" spans="1:10">
      <c r="A161" s="274">
        <v>630</v>
      </c>
      <c r="B161" s="272">
        <v>400</v>
      </c>
      <c r="C161" s="273">
        <v>600</v>
      </c>
      <c r="D161" s="273"/>
      <c r="E161" s="273"/>
      <c r="F161" s="273"/>
      <c r="G161" s="58" t="s">
        <v>362</v>
      </c>
      <c r="H161" s="360">
        <v>0</v>
      </c>
      <c r="I161" s="360">
        <v>1972</v>
      </c>
      <c r="J161" s="56" t="s">
        <v>363</v>
      </c>
    </row>
    <row r="162" spans="1:10" ht="25.5">
      <c r="A162" s="274">
        <v>630</v>
      </c>
      <c r="B162" s="272">
        <v>400</v>
      </c>
      <c r="C162" s="272">
        <v>700</v>
      </c>
      <c r="D162" s="273"/>
      <c r="E162" s="273"/>
      <c r="F162" s="273"/>
      <c r="G162" s="58" t="s">
        <v>364</v>
      </c>
      <c r="H162" s="360">
        <v>0</v>
      </c>
      <c r="I162" s="360">
        <v>0</v>
      </c>
      <c r="J162" s="56" t="s">
        <v>365</v>
      </c>
    </row>
    <row r="163" spans="1:10">
      <c r="A163" s="269">
        <v>640</v>
      </c>
      <c r="B163" s="85">
        <v>0</v>
      </c>
      <c r="C163" s="85">
        <v>0</v>
      </c>
      <c r="D163" s="85">
        <v>0</v>
      </c>
      <c r="E163" s="85">
        <v>0</v>
      </c>
      <c r="F163" s="85">
        <v>0</v>
      </c>
      <c r="G163" s="52" t="s">
        <v>366</v>
      </c>
      <c r="H163" s="363">
        <v>0</v>
      </c>
      <c r="I163" s="363"/>
      <c r="J163" s="53"/>
    </row>
    <row r="164" spans="1:10" s="54" customFormat="1">
      <c r="A164" s="274">
        <v>640</v>
      </c>
      <c r="B164" s="273">
        <v>100</v>
      </c>
      <c r="C164" s="273"/>
      <c r="D164" s="273"/>
      <c r="E164" s="273"/>
      <c r="F164" s="273"/>
      <c r="G164" s="58" t="s">
        <v>367</v>
      </c>
      <c r="H164" s="360">
        <v>0</v>
      </c>
      <c r="I164" s="360">
        <v>0</v>
      </c>
      <c r="J164" s="56" t="s">
        <v>368</v>
      </c>
    </row>
    <row r="165" spans="1:10">
      <c r="A165" s="274">
        <v>640</v>
      </c>
      <c r="B165" s="272">
        <v>200</v>
      </c>
      <c r="C165" s="272"/>
      <c r="D165" s="272"/>
      <c r="E165" s="272"/>
      <c r="F165" s="272"/>
      <c r="G165" s="55" t="s">
        <v>369</v>
      </c>
      <c r="H165" s="361">
        <v>0</v>
      </c>
      <c r="I165" s="361"/>
      <c r="J165" s="56"/>
    </row>
    <row r="166" spans="1:10" ht="25.5">
      <c r="A166" s="274">
        <v>640</v>
      </c>
      <c r="B166" s="272">
        <v>200</v>
      </c>
      <c r="C166" s="273">
        <v>100</v>
      </c>
      <c r="D166" s="273"/>
      <c r="E166" s="273"/>
      <c r="F166" s="273"/>
      <c r="G166" s="58" t="s">
        <v>370</v>
      </c>
      <c r="H166" s="360">
        <v>31700</v>
      </c>
      <c r="I166" s="360">
        <v>15806</v>
      </c>
      <c r="J166" s="56" t="s">
        <v>371</v>
      </c>
    </row>
    <row r="167" spans="1:10">
      <c r="A167" s="274">
        <v>640</v>
      </c>
      <c r="B167" s="272">
        <v>200</v>
      </c>
      <c r="C167" s="273">
        <v>200</v>
      </c>
      <c r="D167" s="273"/>
      <c r="E167" s="273"/>
      <c r="F167" s="273"/>
      <c r="G167" s="58" t="s">
        <v>372</v>
      </c>
      <c r="H167" s="360">
        <v>0</v>
      </c>
      <c r="I167" s="360">
        <v>0</v>
      </c>
      <c r="J167" s="56" t="s">
        <v>373</v>
      </c>
    </row>
    <row r="168" spans="1:10">
      <c r="A168" s="274">
        <v>640</v>
      </c>
      <c r="B168" s="272">
        <v>300</v>
      </c>
      <c r="C168" s="272"/>
      <c r="D168" s="272"/>
      <c r="E168" s="272"/>
      <c r="F168" s="272"/>
      <c r="G168" s="55" t="s">
        <v>374</v>
      </c>
      <c r="H168" s="361">
        <v>0</v>
      </c>
      <c r="I168" s="361"/>
      <c r="J168" s="56"/>
    </row>
    <row r="169" spans="1:10" ht="25.5">
      <c r="A169" s="274">
        <v>640</v>
      </c>
      <c r="B169" s="272">
        <v>300</v>
      </c>
      <c r="C169" s="272">
        <v>100</v>
      </c>
      <c r="D169" s="273"/>
      <c r="E169" s="273"/>
      <c r="F169" s="273"/>
      <c r="G169" s="58" t="s">
        <v>375</v>
      </c>
      <c r="H169" s="360"/>
      <c r="I169" s="360">
        <v>5000</v>
      </c>
      <c r="J169" s="56" t="s">
        <v>376</v>
      </c>
    </row>
    <row r="170" spans="1:10" ht="25.5">
      <c r="A170" s="274">
        <v>640</v>
      </c>
      <c r="B170" s="272">
        <v>300</v>
      </c>
      <c r="C170" s="272">
        <v>200</v>
      </c>
      <c r="D170" s="273"/>
      <c r="E170" s="273"/>
      <c r="F170" s="273"/>
      <c r="G170" s="58" t="s">
        <v>377</v>
      </c>
      <c r="H170" s="360">
        <v>344781255</v>
      </c>
      <c r="I170" s="360">
        <v>344034354</v>
      </c>
      <c r="J170" s="56" t="s">
        <v>378</v>
      </c>
    </row>
    <row r="171" spans="1:10" ht="25.5">
      <c r="A171" s="274">
        <v>640</v>
      </c>
      <c r="B171" s="272">
        <v>300</v>
      </c>
      <c r="C171" s="272">
        <v>300</v>
      </c>
      <c r="D171" s="273"/>
      <c r="E171" s="273"/>
      <c r="F171" s="273"/>
      <c r="G171" s="55" t="s">
        <v>379</v>
      </c>
      <c r="H171" s="361">
        <v>0</v>
      </c>
      <c r="I171" s="361"/>
      <c r="J171" s="56" t="s">
        <v>380</v>
      </c>
    </row>
    <row r="172" spans="1:10">
      <c r="A172" s="274">
        <v>640</v>
      </c>
      <c r="B172" s="272">
        <v>300</v>
      </c>
      <c r="C172" s="272">
        <v>300</v>
      </c>
      <c r="D172" s="273">
        <v>100</v>
      </c>
      <c r="E172" s="273"/>
      <c r="F172" s="273"/>
      <c r="G172" s="58" t="s">
        <v>342</v>
      </c>
      <c r="H172" s="360">
        <v>5654583</v>
      </c>
      <c r="I172" s="360">
        <v>5634342</v>
      </c>
      <c r="J172" s="56"/>
    </row>
    <row r="173" spans="1:10">
      <c r="A173" s="274">
        <v>640</v>
      </c>
      <c r="B173" s="272">
        <v>300</v>
      </c>
      <c r="C173" s="272">
        <v>300</v>
      </c>
      <c r="D173" s="273">
        <v>200</v>
      </c>
      <c r="E173" s="273"/>
      <c r="F173" s="273"/>
      <c r="G173" s="58" t="s">
        <v>381</v>
      </c>
      <c r="H173" s="360">
        <v>0</v>
      </c>
      <c r="I173" s="360">
        <v>0</v>
      </c>
      <c r="J173" s="56"/>
    </row>
    <row r="174" spans="1:10">
      <c r="A174" s="274">
        <v>640</v>
      </c>
      <c r="B174" s="272">
        <v>300</v>
      </c>
      <c r="C174" s="272">
        <v>300</v>
      </c>
      <c r="D174" s="273">
        <v>900</v>
      </c>
      <c r="E174" s="273"/>
      <c r="F174" s="273"/>
      <c r="G174" s="58" t="s">
        <v>382</v>
      </c>
      <c r="H174" s="360">
        <v>1718000</v>
      </c>
      <c r="I174" s="360">
        <v>2211117</v>
      </c>
      <c r="J174" s="56"/>
    </row>
    <row r="175" spans="1:10">
      <c r="A175" s="274">
        <v>640</v>
      </c>
      <c r="B175" s="272">
        <v>300</v>
      </c>
      <c r="C175" s="272">
        <v>400</v>
      </c>
      <c r="D175" s="272"/>
      <c r="E175" s="272"/>
      <c r="F175" s="272"/>
      <c r="G175" s="55" t="s">
        <v>383</v>
      </c>
      <c r="H175" s="360"/>
      <c r="I175" s="360"/>
      <c r="J175" s="56" t="s">
        <v>384</v>
      </c>
    </row>
    <row r="176" spans="1:10">
      <c r="A176" s="274">
        <v>640</v>
      </c>
      <c r="B176" s="272">
        <v>400</v>
      </c>
      <c r="C176" s="272"/>
      <c r="D176" s="272"/>
      <c r="E176" s="272"/>
      <c r="F176" s="272"/>
      <c r="G176" s="55" t="s">
        <v>385</v>
      </c>
      <c r="H176" s="361"/>
      <c r="I176" s="361"/>
      <c r="J176" s="56" t="s">
        <v>386</v>
      </c>
    </row>
    <row r="177" spans="1:10" ht="25.5">
      <c r="A177" s="274">
        <v>640</v>
      </c>
      <c r="B177" s="272">
        <v>400</v>
      </c>
      <c r="C177" s="273">
        <v>100</v>
      </c>
      <c r="D177" s="273"/>
      <c r="E177" s="273"/>
      <c r="F177" s="273"/>
      <c r="G177" s="58" t="s">
        <v>387</v>
      </c>
      <c r="H177" s="360">
        <v>204700</v>
      </c>
      <c r="I177" s="360">
        <v>205800</v>
      </c>
      <c r="J177" s="56" t="s">
        <v>388</v>
      </c>
    </row>
    <row r="178" spans="1:10">
      <c r="A178" s="274">
        <v>640</v>
      </c>
      <c r="B178" s="272">
        <v>400</v>
      </c>
      <c r="C178" s="273">
        <v>200</v>
      </c>
      <c r="D178" s="273"/>
      <c r="E178" s="273"/>
      <c r="F178" s="273"/>
      <c r="G178" s="58" t="s">
        <v>389</v>
      </c>
      <c r="H178" s="360">
        <v>110000</v>
      </c>
      <c r="I178" s="360">
        <v>110000</v>
      </c>
      <c r="J178" s="56" t="s">
        <v>390</v>
      </c>
    </row>
    <row r="179" spans="1:10">
      <c r="A179" s="274">
        <v>640</v>
      </c>
      <c r="B179" s="272">
        <v>400</v>
      </c>
      <c r="C179" s="272">
        <v>300</v>
      </c>
      <c r="D179" s="272"/>
      <c r="E179" s="272"/>
      <c r="F179" s="272"/>
      <c r="G179" s="55" t="s">
        <v>391</v>
      </c>
      <c r="H179" s="361">
        <v>0</v>
      </c>
      <c r="I179" s="361"/>
      <c r="J179" s="56" t="s">
        <v>392</v>
      </c>
    </row>
    <row r="180" spans="1:10">
      <c r="A180" s="274">
        <v>640</v>
      </c>
      <c r="B180" s="272">
        <v>400</v>
      </c>
      <c r="C180" s="272">
        <v>300</v>
      </c>
      <c r="D180" s="278">
        <v>100</v>
      </c>
      <c r="E180" s="278"/>
      <c r="F180" s="278"/>
      <c r="G180" s="58" t="s">
        <v>393</v>
      </c>
      <c r="H180" s="360">
        <v>0</v>
      </c>
      <c r="I180" s="360">
        <v>0</v>
      </c>
      <c r="J180" s="60"/>
    </row>
    <row r="181" spans="1:10">
      <c r="A181" s="274">
        <v>640</v>
      </c>
      <c r="B181" s="272">
        <v>400</v>
      </c>
      <c r="C181" s="272">
        <v>300</v>
      </c>
      <c r="D181" s="278">
        <v>200</v>
      </c>
      <c r="E181" s="278"/>
      <c r="F181" s="278"/>
      <c r="G181" s="58" t="s">
        <v>394</v>
      </c>
      <c r="H181" s="360">
        <v>0</v>
      </c>
      <c r="I181" s="360">
        <v>0</v>
      </c>
      <c r="J181" s="60"/>
    </row>
    <row r="182" spans="1:10">
      <c r="A182" s="274">
        <v>640</v>
      </c>
      <c r="B182" s="272">
        <v>400</v>
      </c>
      <c r="C182" s="272">
        <v>300</v>
      </c>
      <c r="D182" s="278">
        <v>300</v>
      </c>
      <c r="E182" s="278"/>
      <c r="F182" s="278"/>
      <c r="G182" s="58" t="s">
        <v>395</v>
      </c>
      <c r="H182" s="360">
        <v>0</v>
      </c>
      <c r="I182" s="360">
        <v>328</v>
      </c>
      <c r="J182" s="60"/>
    </row>
    <row r="183" spans="1:10">
      <c r="A183" s="274">
        <v>640</v>
      </c>
      <c r="B183" s="272">
        <v>400</v>
      </c>
      <c r="C183" s="272">
        <v>300</v>
      </c>
      <c r="D183" s="278">
        <v>400</v>
      </c>
      <c r="E183" s="278"/>
      <c r="F183" s="278"/>
      <c r="G183" s="58" t="s">
        <v>396</v>
      </c>
      <c r="H183" s="360">
        <v>0</v>
      </c>
      <c r="I183" s="360">
        <v>0</v>
      </c>
      <c r="J183" s="60"/>
    </row>
    <row r="184" spans="1:10">
      <c r="A184" s="274">
        <v>640</v>
      </c>
      <c r="B184" s="272">
        <v>400</v>
      </c>
      <c r="C184" s="272">
        <v>300</v>
      </c>
      <c r="D184" s="278">
        <v>500</v>
      </c>
      <c r="E184" s="278"/>
      <c r="F184" s="278"/>
      <c r="G184" s="58" t="s">
        <v>397</v>
      </c>
      <c r="H184" s="360">
        <v>0</v>
      </c>
      <c r="I184" s="360">
        <v>0</v>
      </c>
      <c r="J184" s="60"/>
    </row>
    <row r="185" spans="1:10">
      <c r="A185" s="274">
        <v>640</v>
      </c>
      <c r="B185" s="272">
        <v>400</v>
      </c>
      <c r="C185" s="272">
        <v>300</v>
      </c>
      <c r="D185" s="278">
        <v>900</v>
      </c>
      <c r="E185" s="278"/>
      <c r="F185" s="278"/>
      <c r="G185" s="58" t="s">
        <v>391</v>
      </c>
      <c r="H185" s="360">
        <v>0</v>
      </c>
      <c r="I185" s="360">
        <v>0</v>
      </c>
      <c r="J185" s="60"/>
    </row>
    <row r="186" spans="1:10">
      <c r="A186" s="274">
        <v>640</v>
      </c>
      <c r="B186" s="272">
        <v>500</v>
      </c>
      <c r="C186" s="272"/>
      <c r="D186" s="272"/>
      <c r="E186" s="272"/>
      <c r="F186" s="272"/>
      <c r="G186" s="55" t="s">
        <v>398</v>
      </c>
      <c r="H186" s="361">
        <v>0</v>
      </c>
      <c r="I186" s="361"/>
      <c r="J186" s="56" t="s">
        <v>399</v>
      </c>
    </row>
    <row r="187" spans="1:10">
      <c r="A187" s="274">
        <v>640</v>
      </c>
      <c r="B187" s="272">
        <v>500</v>
      </c>
      <c r="C187" s="272">
        <v>100</v>
      </c>
      <c r="D187" s="272"/>
      <c r="E187" s="272"/>
      <c r="F187" s="272"/>
      <c r="G187" s="55" t="s">
        <v>400</v>
      </c>
      <c r="H187" s="361">
        <v>0</v>
      </c>
      <c r="I187" s="361"/>
      <c r="J187" s="56" t="s">
        <v>401</v>
      </c>
    </row>
    <row r="188" spans="1:10">
      <c r="A188" s="274">
        <v>640</v>
      </c>
      <c r="B188" s="272">
        <v>500</v>
      </c>
      <c r="C188" s="272">
        <v>100</v>
      </c>
      <c r="D188" s="273">
        <v>100</v>
      </c>
      <c r="E188" s="273"/>
      <c r="F188" s="273"/>
      <c r="G188" s="58" t="s">
        <v>402</v>
      </c>
      <c r="H188" s="360">
        <v>0</v>
      </c>
      <c r="I188" s="360">
        <v>0</v>
      </c>
      <c r="J188" s="56" t="s">
        <v>403</v>
      </c>
    </row>
    <row r="189" spans="1:10">
      <c r="A189" s="274">
        <v>640</v>
      </c>
      <c r="B189" s="272">
        <v>500</v>
      </c>
      <c r="C189" s="272">
        <v>100</v>
      </c>
      <c r="D189" s="273">
        <v>200</v>
      </c>
      <c r="E189" s="273"/>
      <c r="F189" s="273"/>
      <c r="G189" s="58" t="s">
        <v>404</v>
      </c>
      <c r="H189" s="360">
        <v>0</v>
      </c>
      <c r="I189" s="360">
        <v>0</v>
      </c>
      <c r="J189" s="56" t="s">
        <v>405</v>
      </c>
    </row>
    <row r="190" spans="1:10">
      <c r="A190" s="274">
        <v>640</v>
      </c>
      <c r="B190" s="272">
        <v>500</v>
      </c>
      <c r="C190" s="272">
        <v>100</v>
      </c>
      <c r="D190" s="273">
        <v>300</v>
      </c>
      <c r="E190" s="273"/>
      <c r="F190" s="273"/>
      <c r="G190" s="58" t="s">
        <v>406</v>
      </c>
      <c r="H190" s="360">
        <v>0</v>
      </c>
      <c r="I190" s="360">
        <v>0</v>
      </c>
      <c r="J190" s="56" t="s">
        <v>407</v>
      </c>
    </row>
    <row r="191" spans="1:10">
      <c r="A191" s="274">
        <v>640</v>
      </c>
      <c r="B191" s="272">
        <v>500</v>
      </c>
      <c r="C191" s="272">
        <v>150</v>
      </c>
      <c r="D191" s="273"/>
      <c r="E191" s="273"/>
      <c r="F191" s="273"/>
      <c r="G191" s="58" t="s">
        <v>408</v>
      </c>
      <c r="H191" s="360"/>
      <c r="I191" s="360"/>
      <c r="J191" s="56" t="s">
        <v>409</v>
      </c>
    </row>
    <row r="192" spans="1:10">
      <c r="A192" s="274">
        <v>640</v>
      </c>
      <c r="B192" s="272">
        <v>500</v>
      </c>
      <c r="C192" s="272">
        <v>200</v>
      </c>
      <c r="D192" s="272"/>
      <c r="E192" s="272"/>
      <c r="F192" s="272"/>
      <c r="G192" s="55" t="s">
        <v>410</v>
      </c>
      <c r="H192" s="361">
        <v>0</v>
      </c>
      <c r="I192" s="361"/>
      <c r="J192" s="56" t="s">
        <v>411</v>
      </c>
    </row>
    <row r="193" spans="1:10">
      <c r="A193" s="274">
        <v>640</v>
      </c>
      <c r="B193" s="272">
        <v>500</v>
      </c>
      <c r="C193" s="272">
        <v>200</v>
      </c>
      <c r="D193" s="278">
        <v>50</v>
      </c>
      <c r="E193" s="278"/>
      <c r="F193" s="278"/>
      <c r="G193" s="58" t="s">
        <v>412</v>
      </c>
      <c r="H193" s="360">
        <v>0</v>
      </c>
      <c r="I193" s="360">
        <v>0</v>
      </c>
      <c r="J193" s="60"/>
    </row>
    <row r="194" spans="1:10">
      <c r="A194" s="274">
        <v>640</v>
      </c>
      <c r="B194" s="272">
        <v>500</v>
      </c>
      <c r="C194" s="272">
        <v>200</v>
      </c>
      <c r="D194" s="278">
        <v>100</v>
      </c>
      <c r="E194" s="278"/>
      <c r="F194" s="278"/>
      <c r="G194" s="58" t="s">
        <v>413</v>
      </c>
      <c r="H194" s="360">
        <v>18600</v>
      </c>
      <c r="I194" s="360">
        <v>18600</v>
      </c>
      <c r="J194" s="60"/>
    </row>
    <row r="195" spans="1:10">
      <c r="A195" s="274">
        <v>640</v>
      </c>
      <c r="B195" s="272">
        <v>500</v>
      </c>
      <c r="C195" s="272">
        <v>200</v>
      </c>
      <c r="D195" s="278">
        <v>150</v>
      </c>
      <c r="E195" s="278"/>
      <c r="F195" s="278"/>
      <c r="G195" s="58" t="s">
        <v>414</v>
      </c>
      <c r="H195" s="360">
        <v>0</v>
      </c>
      <c r="I195" s="360">
        <v>0</v>
      </c>
      <c r="J195" s="60"/>
    </row>
    <row r="196" spans="1:10">
      <c r="A196" s="274">
        <v>640</v>
      </c>
      <c r="B196" s="272">
        <v>500</v>
      </c>
      <c r="C196" s="272">
        <v>200</v>
      </c>
      <c r="D196" s="278">
        <v>200</v>
      </c>
      <c r="E196" s="278"/>
      <c r="F196" s="278"/>
      <c r="G196" s="58" t="s">
        <v>415</v>
      </c>
      <c r="H196" s="360">
        <v>8000</v>
      </c>
      <c r="I196" s="360">
        <v>8000</v>
      </c>
      <c r="J196" s="60"/>
    </row>
    <row r="197" spans="1:10">
      <c r="A197" s="274">
        <v>640</v>
      </c>
      <c r="B197" s="272">
        <v>500</v>
      </c>
      <c r="C197" s="272">
        <v>200</v>
      </c>
      <c r="D197" s="278">
        <v>250</v>
      </c>
      <c r="E197" s="278"/>
      <c r="F197" s="278"/>
      <c r="G197" s="58" t="s">
        <v>416</v>
      </c>
      <c r="H197" s="360">
        <v>0</v>
      </c>
      <c r="I197" s="360">
        <v>0</v>
      </c>
      <c r="J197" s="60"/>
    </row>
    <row r="198" spans="1:10">
      <c r="A198" s="274">
        <v>640</v>
      </c>
      <c r="B198" s="272">
        <v>500</v>
      </c>
      <c r="C198" s="272">
        <v>200</v>
      </c>
      <c r="D198" s="278">
        <v>300</v>
      </c>
      <c r="E198" s="278"/>
      <c r="F198" s="278"/>
      <c r="G198" s="58" t="s">
        <v>417</v>
      </c>
      <c r="H198" s="360">
        <v>0</v>
      </c>
      <c r="I198" s="360">
        <v>21100</v>
      </c>
      <c r="J198" s="60"/>
    </row>
    <row r="199" spans="1:10">
      <c r="A199" s="274">
        <v>640</v>
      </c>
      <c r="B199" s="272">
        <v>500</v>
      </c>
      <c r="C199" s="272">
        <v>200</v>
      </c>
      <c r="D199" s="278">
        <v>350</v>
      </c>
      <c r="E199" s="278"/>
      <c r="F199" s="278"/>
      <c r="G199" s="58" t="s">
        <v>418</v>
      </c>
      <c r="H199" s="360">
        <v>0</v>
      </c>
      <c r="I199" s="360">
        <v>0</v>
      </c>
      <c r="J199" s="60"/>
    </row>
    <row r="200" spans="1:10">
      <c r="A200" s="274">
        <v>640</v>
      </c>
      <c r="B200" s="272">
        <v>500</v>
      </c>
      <c r="C200" s="272">
        <v>200</v>
      </c>
      <c r="D200" s="278">
        <v>400</v>
      </c>
      <c r="E200" s="278"/>
      <c r="F200" s="278"/>
      <c r="G200" s="58" t="s">
        <v>419</v>
      </c>
      <c r="H200" s="360">
        <v>0</v>
      </c>
      <c r="I200" s="360">
        <v>0</v>
      </c>
      <c r="J200" s="60"/>
    </row>
    <row r="201" spans="1:10">
      <c r="A201" s="274">
        <v>640</v>
      </c>
      <c r="B201" s="272">
        <v>500</v>
      </c>
      <c r="C201" s="272">
        <v>200</v>
      </c>
      <c r="D201" s="278">
        <v>450</v>
      </c>
      <c r="E201" s="278"/>
      <c r="F201" s="278"/>
      <c r="G201" s="58" t="s">
        <v>420</v>
      </c>
      <c r="H201" s="360">
        <v>5000</v>
      </c>
      <c r="I201" s="360">
        <v>74000</v>
      </c>
      <c r="J201" s="60"/>
    </row>
    <row r="202" spans="1:10">
      <c r="A202" s="274">
        <v>640</v>
      </c>
      <c r="B202" s="272">
        <v>500</v>
      </c>
      <c r="C202" s="272">
        <v>200</v>
      </c>
      <c r="D202" s="278">
        <v>500</v>
      </c>
      <c r="E202" s="278"/>
      <c r="F202" s="278"/>
      <c r="G202" s="58" t="s">
        <v>421</v>
      </c>
      <c r="H202" s="360">
        <v>0</v>
      </c>
      <c r="I202" s="360">
        <v>0</v>
      </c>
      <c r="J202" s="60"/>
    </row>
    <row r="203" spans="1:10">
      <c r="A203" s="274">
        <v>640</v>
      </c>
      <c r="B203" s="272">
        <v>500</v>
      </c>
      <c r="C203" s="272">
        <v>200</v>
      </c>
      <c r="D203" s="278">
        <v>550</v>
      </c>
      <c r="E203" s="278"/>
      <c r="F203" s="278"/>
      <c r="G203" s="58" t="s">
        <v>422</v>
      </c>
      <c r="H203" s="360">
        <v>0</v>
      </c>
      <c r="I203" s="360">
        <v>0</v>
      </c>
      <c r="J203" s="60"/>
    </row>
    <row r="204" spans="1:10">
      <c r="A204" s="274">
        <v>640</v>
      </c>
      <c r="B204" s="272">
        <v>500</v>
      </c>
      <c r="C204" s="272">
        <v>200</v>
      </c>
      <c r="D204" s="278">
        <v>600</v>
      </c>
      <c r="E204" s="278"/>
      <c r="F204" s="278"/>
      <c r="G204" s="58" t="s">
        <v>423</v>
      </c>
      <c r="H204" s="360">
        <v>0</v>
      </c>
      <c r="I204" s="360">
        <v>0</v>
      </c>
      <c r="J204" s="60"/>
    </row>
    <row r="205" spans="1:10">
      <c r="A205" s="274">
        <v>640</v>
      </c>
      <c r="B205" s="272">
        <v>500</v>
      </c>
      <c r="C205" s="272">
        <v>200</v>
      </c>
      <c r="D205" s="278">
        <v>900</v>
      </c>
      <c r="E205" s="278"/>
      <c r="F205" s="278"/>
      <c r="G205" s="58" t="s">
        <v>410</v>
      </c>
      <c r="H205" s="360">
        <v>483450</v>
      </c>
      <c r="I205" s="360">
        <v>587719</v>
      </c>
      <c r="J205" s="60"/>
    </row>
    <row r="206" spans="1:10">
      <c r="A206" s="269">
        <v>650</v>
      </c>
      <c r="B206" s="85">
        <v>0</v>
      </c>
      <c r="C206" s="85">
        <v>0</v>
      </c>
      <c r="D206" s="85">
        <v>0</v>
      </c>
      <c r="E206" s="85">
        <v>0</v>
      </c>
      <c r="F206" s="85">
        <v>0</v>
      </c>
      <c r="G206" s="52" t="s">
        <v>424</v>
      </c>
      <c r="H206" s="363"/>
      <c r="I206" s="363"/>
      <c r="J206" s="53" t="s">
        <v>425</v>
      </c>
    </row>
    <row r="207" spans="1:10" s="54" customFormat="1" ht="25.5">
      <c r="A207" s="274">
        <v>650</v>
      </c>
      <c r="B207" s="273">
        <v>100</v>
      </c>
      <c r="C207" s="273"/>
      <c r="D207" s="273"/>
      <c r="E207" s="273"/>
      <c r="F207" s="273"/>
      <c r="G207" s="58" t="s">
        <v>2124</v>
      </c>
      <c r="H207" s="360">
        <v>0</v>
      </c>
      <c r="I207" s="360">
        <v>0</v>
      </c>
      <c r="J207" s="56" t="s">
        <v>426</v>
      </c>
    </row>
    <row r="208" spans="1:10" ht="25.5">
      <c r="A208" s="274">
        <v>650</v>
      </c>
      <c r="B208" s="273">
        <v>200</v>
      </c>
      <c r="C208" s="273"/>
      <c r="D208" s="273"/>
      <c r="E208" s="273"/>
      <c r="F208" s="273"/>
      <c r="G208" s="58" t="s">
        <v>427</v>
      </c>
      <c r="H208" s="360">
        <v>0</v>
      </c>
      <c r="I208" s="360">
        <v>0</v>
      </c>
      <c r="J208" s="56" t="s">
        <v>428</v>
      </c>
    </row>
    <row r="209" spans="1:10">
      <c r="A209" s="274">
        <v>650</v>
      </c>
      <c r="B209" s="273">
        <v>300</v>
      </c>
      <c r="C209" s="273"/>
      <c r="D209" s="273"/>
      <c r="E209" s="273"/>
      <c r="F209" s="273"/>
      <c r="G209" s="58" t="s">
        <v>429</v>
      </c>
      <c r="H209" s="360">
        <v>0</v>
      </c>
      <c r="I209" s="360">
        <v>0</v>
      </c>
      <c r="J209" s="56" t="s">
        <v>430</v>
      </c>
    </row>
    <row r="210" spans="1:10">
      <c r="A210" s="269">
        <v>660</v>
      </c>
      <c r="B210" s="85">
        <v>0</v>
      </c>
      <c r="C210" s="85">
        <v>0</v>
      </c>
      <c r="D210" s="85">
        <v>0</v>
      </c>
      <c r="E210" s="85">
        <v>0</v>
      </c>
      <c r="F210" s="85">
        <v>0</v>
      </c>
      <c r="G210" s="52" t="s">
        <v>431</v>
      </c>
      <c r="H210" s="363">
        <v>0</v>
      </c>
      <c r="I210" s="363"/>
      <c r="J210" s="53" t="s">
        <v>432</v>
      </c>
    </row>
    <row r="211" spans="1:10" s="54" customFormat="1">
      <c r="A211" s="274">
        <v>660</v>
      </c>
      <c r="B211" s="273">
        <v>100</v>
      </c>
      <c r="C211" s="273"/>
      <c r="D211" s="273"/>
      <c r="E211" s="273"/>
      <c r="F211" s="273"/>
      <c r="G211" s="58" t="s">
        <v>433</v>
      </c>
      <c r="H211" s="360">
        <v>0</v>
      </c>
      <c r="I211" s="360">
        <v>0</v>
      </c>
      <c r="J211" s="56" t="s">
        <v>434</v>
      </c>
    </row>
    <row r="212" spans="1:10">
      <c r="A212" s="274">
        <v>660</v>
      </c>
      <c r="B212" s="273">
        <v>200</v>
      </c>
      <c r="C212" s="273"/>
      <c r="D212" s="273"/>
      <c r="E212" s="273"/>
      <c r="F212" s="273"/>
      <c r="G212" s="58" t="s">
        <v>435</v>
      </c>
      <c r="H212" s="360">
        <v>122838</v>
      </c>
      <c r="I212" s="360">
        <v>122838</v>
      </c>
      <c r="J212" s="56" t="s">
        <v>436</v>
      </c>
    </row>
    <row r="213" spans="1:10">
      <c r="A213" s="274">
        <v>660</v>
      </c>
      <c r="B213" s="273">
        <v>300</v>
      </c>
      <c r="C213" s="273"/>
      <c r="D213" s="273"/>
      <c r="E213" s="273"/>
      <c r="F213" s="273"/>
      <c r="G213" s="58" t="s">
        <v>437</v>
      </c>
      <c r="H213" s="360">
        <v>0</v>
      </c>
      <c r="I213" s="360">
        <v>0</v>
      </c>
      <c r="J213" s="56" t="s">
        <v>438</v>
      </c>
    </row>
    <row r="214" spans="1:10" ht="25.5">
      <c r="A214" s="274">
        <v>660</v>
      </c>
      <c r="B214" s="273">
        <v>400</v>
      </c>
      <c r="C214" s="273"/>
      <c r="D214" s="273"/>
      <c r="E214" s="273"/>
      <c r="F214" s="273"/>
      <c r="G214" s="58" t="s">
        <v>439</v>
      </c>
      <c r="H214" s="360">
        <v>0</v>
      </c>
      <c r="I214" s="360">
        <v>0</v>
      </c>
      <c r="J214" s="56" t="s">
        <v>440</v>
      </c>
    </row>
    <row r="215" spans="1:10" ht="25.5">
      <c r="A215" s="274">
        <v>660</v>
      </c>
      <c r="B215" s="273">
        <v>500</v>
      </c>
      <c r="C215" s="273"/>
      <c r="D215" s="273"/>
      <c r="E215" s="273"/>
      <c r="F215" s="273"/>
      <c r="G215" s="58" t="s">
        <v>441</v>
      </c>
      <c r="H215" s="360">
        <v>0</v>
      </c>
      <c r="I215" s="360">
        <v>0</v>
      </c>
      <c r="J215" s="56" t="s">
        <v>442</v>
      </c>
    </row>
    <row r="216" spans="1:10">
      <c r="A216" s="274">
        <v>660</v>
      </c>
      <c r="B216" s="273">
        <v>600</v>
      </c>
      <c r="C216" s="273"/>
      <c r="D216" s="273"/>
      <c r="E216" s="273"/>
      <c r="F216" s="273"/>
      <c r="G216" s="58" t="s">
        <v>443</v>
      </c>
      <c r="H216" s="360">
        <v>0</v>
      </c>
      <c r="I216" s="360">
        <v>0</v>
      </c>
      <c r="J216" s="56" t="s">
        <v>444</v>
      </c>
    </row>
    <row r="217" spans="1:10">
      <c r="A217" s="291">
        <v>670</v>
      </c>
      <c r="B217" s="279">
        <v>0</v>
      </c>
      <c r="C217" s="279">
        <v>0</v>
      </c>
      <c r="D217" s="279">
        <v>0</v>
      </c>
      <c r="E217" s="279">
        <v>0</v>
      </c>
      <c r="F217" s="279">
        <v>0</v>
      </c>
      <c r="G217" s="75" t="s">
        <v>29</v>
      </c>
      <c r="H217" s="360">
        <v>0</v>
      </c>
      <c r="I217" s="360">
        <v>0</v>
      </c>
      <c r="J217" s="243" t="s">
        <v>445</v>
      </c>
    </row>
    <row r="218" spans="1:10" s="54" customFormat="1">
      <c r="A218" s="269">
        <v>680</v>
      </c>
      <c r="B218" s="85">
        <v>0</v>
      </c>
      <c r="C218" s="85">
        <v>0</v>
      </c>
      <c r="D218" s="85">
        <v>0</v>
      </c>
      <c r="E218" s="85">
        <v>0</v>
      </c>
      <c r="F218" s="85">
        <v>0</v>
      </c>
      <c r="G218" s="52" t="s">
        <v>30</v>
      </c>
      <c r="H218" s="363">
        <v>0</v>
      </c>
      <c r="I218" s="363"/>
      <c r="J218" s="53" t="s">
        <v>446</v>
      </c>
    </row>
    <row r="219" spans="1:10" s="54" customFormat="1">
      <c r="A219" s="274">
        <v>680</v>
      </c>
      <c r="B219" s="272">
        <v>100</v>
      </c>
      <c r="C219" s="272"/>
      <c r="D219" s="272"/>
      <c r="E219" s="272"/>
      <c r="F219" s="272"/>
      <c r="G219" s="55" t="s">
        <v>447</v>
      </c>
      <c r="H219" s="361">
        <v>0</v>
      </c>
      <c r="I219" s="361"/>
      <c r="J219" s="56" t="s">
        <v>448</v>
      </c>
    </row>
    <row r="220" spans="1:10">
      <c r="A220" s="274">
        <v>680</v>
      </c>
      <c r="B220" s="272">
        <v>100</v>
      </c>
      <c r="C220" s="278">
        <v>100</v>
      </c>
      <c r="D220" s="278"/>
      <c r="E220" s="278"/>
      <c r="F220" s="278"/>
      <c r="G220" s="58" t="s">
        <v>449</v>
      </c>
      <c r="H220" s="360">
        <v>0</v>
      </c>
      <c r="I220" s="360">
        <v>0</v>
      </c>
      <c r="J220" s="60"/>
    </row>
    <row r="221" spans="1:10">
      <c r="A221" s="274">
        <v>680</v>
      </c>
      <c r="B221" s="272">
        <v>100</v>
      </c>
      <c r="C221" s="278">
        <v>200</v>
      </c>
      <c r="D221" s="278"/>
      <c r="E221" s="278"/>
      <c r="F221" s="278"/>
      <c r="G221" s="58" t="s">
        <v>450</v>
      </c>
      <c r="H221" s="360">
        <v>0</v>
      </c>
      <c r="I221" s="360">
        <v>0</v>
      </c>
      <c r="J221" s="60"/>
    </row>
    <row r="222" spans="1:10">
      <c r="A222" s="274">
        <v>680</v>
      </c>
      <c r="B222" s="272">
        <v>100</v>
      </c>
      <c r="C222" s="278">
        <v>900</v>
      </c>
      <c r="D222" s="278"/>
      <c r="E222" s="278"/>
      <c r="F222" s="278"/>
      <c r="G222" s="58" t="s">
        <v>451</v>
      </c>
      <c r="H222" s="360">
        <v>0</v>
      </c>
      <c r="I222" s="360">
        <v>0</v>
      </c>
      <c r="J222" s="60"/>
    </row>
    <row r="223" spans="1:10">
      <c r="A223" s="274">
        <v>680</v>
      </c>
      <c r="B223" s="272">
        <v>200</v>
      </c>
      <c r="C223" s="272"/>
      <c r="D223" s="272"/>
      <c r="E223" s="272"/>
      <c r="F223" s="272"/>
      <c r="G223" s="55" t="s">
        <v>452</v>
      </c>
      <c r="H223" s="361">
        <v>0</v>
      </c>
      <c r="I223" s="361"/>
      <c r="J223" s="56" t="s">
        <v>453</v>
      </c>
    </row>
    <row r="224" spans="1:10">
      <c r="A224" s="274">
        <v>680</v>
      </c>
      <c r="B224" s="272">
        <v>200</v>
      </c>
      <c r="C224" s="278">
        <v>100</v>
      </c>
      <c r="D224" s="278"/>
      <c r="E224" s="278"/>
      <c r="F224" s="278"/>
      <c r="G224" s="58" t="s">
        <v>454</v>
      </c>
      <c r="H224" s="360">
        <v>0</v>
      </c>
      <c r="I224" s="360">
        <v>0</v>
      </c>
      <c r="J224" s="60"/>
    </row>
    <row r="225" spans="1:10">
      <c r="A225" s="274">
        <v>680</v>
      </c>
      <c r="B225" s="272">
        <v>200</v>
      </c>
      <c r="C225" s="278">
        <v>200</v>
      </c>
      <c r="D225" s="278"/>
      <c r="E225" s="278"/>
      <c r="F225" s="278"/>
      <c r="G225" s="58" t="s">
        <v>455</v>
      </c>
      <c r="H225" s="360">
        <v>0</v>
      </c>
      <c r="I225" s="360">
        <v>0</v>
      </c>
      <c r="J225" s="60"/>
    </row>
    <row r="226" spans="1:10">
      <c r="A226" s="274">
        <v>680</v>
      </c>
      <c r="B226" s="272">
        <v>200</v>
      </c>
      <c r="C226" s="278">
        <v>900</v>
      </c>
      <c r="D226" s="278"/>
      <c r="E226" s="278"/>
      <c r="F226" s="278"/>
      <c r="G226" s="58" t="s">
        <v>456</v>
      </c>
      <c r="H226" s="360">
        <v>0</v>
      </c>
      <c r="I226" s="360">
        <v>0</v>
      </c>
      <c r="J226" s="60"/>
    </row>
    <row r="227" spans="1:10">
      <c r="A227" s="274">
        <v>680</v>
      </c>
      <c r="B227" s="281">
        <v>300</v>
      </c>
      <c r="C227" s="272"/>
      <c r="D227" s="272"/>
      <c r="E227" s="272"/>
      <c r="F227" s="272"/>
      <c r="G227" s="63" t="s">
        <v>457</v>
      </c>
      <c r="H227" s="361">
        <v>0</v>
      </c>
      <c r="I227" s="361"/>
      <c r="J227" s="56" t="s">
        <v>458</v>
      </c>
    </row>
    <row r="228" spans="1:10">
      <c r="A228" s="274">
        <v>680</v>
      </c>
      <c r="B228" s="281">
        <v>300</v>
      </c>
      <c r="C228" s="278">
        <v>100</v>
      </c>
      <c r="D228" s="278"/>
      <c r="E228" s="278"/>
      <c r="F228" s="278"/>
      <c r="G228" s="58" t="s">
        <v>459</v>
      </c>
      <c r="H228" s="360">
        <v>0</v>
      </c>
      <c r="I228" s="360">
        <v>0</v>
      </c>
      <c r="J228" s="60"/>
    </row>
    <row r="229" spans="1:10">
      <c r="A229" s="274">
        <v>680</v>
      </c>
      <c r="B229" s="281">
        <v>300</v>
      </c>
      <c r="C229" s="278">
        <v>200</v>
      </c>
      <c r="D229" s="278"/>
      <c r="E229" s="278"/>
      <c r="F229" s="278"/>
      <c r="G229" s="58" t="s">
        <v>460</v>
      </c>
      <c r="H229" s="360">
        <v>0</v>
      </c>
      <c r="I229" s="360">
        <v>0</v>
      </c>
      <c r="J229" s="60"/>
    </row>
    <row r="230" spans="1:10">
      <c r="A230" s="274">
        <v>680</v>
      </c>
      <c r="B230" s="272">
        <v>300</v>
      </c>
      <c r="C230" s="278">
        <v>900</v>
      </c>
      <c r="D230" s="278"/>
      <c r="E230" s="278"/>
      <c r="F230" s="278"/>
      <c r="G230" s="58" t="s">
        <v>457</v>
      </c>
      <c r="H230" s="360">
        <v>0</v>
      </c>
      <c r="I230" s="360">
        <v>0</v>
      </c>
      <c r="J230" s="60"/>
    </row>
    <row r="231" spans="1:10">
      <c r="A231" s="269">
        <v>690</v>
      </c>
      <c r="B231" s="85">
        <v>0</v>
      </c>
      <c r="C231" s="85">
        <v>0</v>
      </c>
      <c r="D231" s="85">
        <v>0</v>
      </c>
      <c r="E231" s="85">
        <v>0</v>
      </c>
      <c r="F231" s="85">
        <v>0</v>
      </c>
      <c r="G231" s="52" t="s">
        <v>461</v>
      </c>
      <c r="H231" s="363">
        <v>0</v>
      </c>
      <c r="I231" s="363"/>
      <c r="J231" s="53" t="s">
        <v>462</v>
      </c>
    </row>
    <row r="232" spans="1:10">
      <c r="A232" s="283">
        <v>690</v>
      </c>
      <c r="B232" s="278">
        <v>100</v>
      </c>
      <c r="C232" s="278"/>
      <c r="D232" s="278"/>
      <c r="E232" s="278"/>
      <c r="F232" s="278"/>
      <c r="G232" s="58" t="s">
        <v>463</v>
      </c>
      <c r="H232" s="360">
        <v>0</v>
      </c>
      <c r="I232" s="360">
        <v>0</v>
      </c>
      <c r="J232" s="60" t="s">
        <v>464</v>
      </c>
    </row>
    <row r="233" spans="1:10">
      <c r="A233" s="283">
        <v>690</v>
      </c>
      <c r="B233" s="277">
        <v>200</v>
      </c>
      <c r="C233" s="277"/>
      <c r="D233" s="277"/>
      <c r="E233" s="277"/>
      <c r="F233" s="277"/>
      <c r="G233" s="55" t="s">
        <v>465</v>
      </c>
      <c r="H233" s="361">
        <v>0</v>
      </c>
      <c r="I233" s="361"/>
      <c r="J233" s="60" t="s">
        <v>466</v>
      </c>
    </row>
    <row r="234" spans="1:10">
      <c r="A234" s="283">
        <v>690</v>
      </c>
      <c r="B234" s="277">
        <v>200</v>
      </c>
      <c r="C234" s="278">
        <v>100</v>
      </c>
      <c r="D234" s="278"/>
      <c r="E234" s="278"/>
      <c r="F234" s="278"/>
      <c r="G234" s="64" t="s">
        <v>467</v>
      </c>
      <c r="H234" s="360">
        <v>0</v>
      </c>
      <c r="I234" s="360">
        <v>0</v>
      </c>
      <c r="J234" s="60"/>
    </row>
    <row r="235" spans="1:10">
      <c r="A235" s="283">
        <v>690</v>
      </c>
      <c r="B235" s="277">
        <v>200</v>
      </c>
      <c r="C235" s="292">
        <v>200</v>
      </c>
      <c r="D235" s="292"/>
      <c r="E235" s="292"/>
      <c r="F235" s="292"/>
      <c r="G235" s="65" t="s">
        <v>468</v>
      </c>
      <c r="H235" s="360">
        <v>0</v>
      </c>
      <c r="I235" s="360">
        <v>0</v>
      </c>
      <c r="J235" s="60"/>
    </row>
    <row r="236" spans="1:10">
      <c r="A236" s="283">
        <v>690</v>
      </c>
      <c r="B236" s="277">
        <v>300</v>
      </c>
      <c r="C236" s="277"/>
      <c r="D236" s="277"/>
      <c r="E236" s="277"/>
      <c r="F236" s="277"/>
      <c r="G236" s="55" t="s">
        <v>469</v>
      </c>
      <c r="H236" s="361">
        <v>0</v>
      </c>
      <c r="I236" s="361"/>
      <c r="J236" s="60" t="s">
        <v>470</v>
      </c>
    </row>
    <row r="237" spans="1:10">
      <c r="A237" s="283">
        <v>690</v>
      </c>
      <c r="B237" s="277">
        <v>300</v>
      </c>
      <c r="C237" s="278">
        <v>100</v>
      </c>
      <c r="D237" s="278"/>
      <c r="E237" s="278"/>
      <c r="F237" s="278"/>
      <c r="G237" s="64" t="s">
        <v>471</v>
      </c>
      <c r="H237" s="360">
        <v>0</v>
      </c>
      <c r="I237" s="360">
        <v>0</v>
      </c>
      <c r="J237" s="60"/>
    </row>
    <row r="238" spans="1:10">
      <c r="A238" s="283">
        <v>690</v>
      </c>
      <c r="B238" s="277">
        <v>300</v>
      </c>
      <c r="C238" s="278">
        <v>200</v>
      </c>
      <c r="D238" s="278"/>
      <c r="E238" s="278"/>
      <c r="F238" s="278"/>
      <c r="G238" s="64" t="s">
        <v>472</v>
      </c>
      <c r="H238" s="360">
        <v>0</v>
      </c>
      <c r="I238" s="360">
        <v>0</v>
      </c>
      <c r="J238" s="60"/>
    </row>
    <row r="239" spans="1:10">
      <c r="A239" s="293">
        <v>690</v>
      </c>
      <c r="B239" s="294">
        <v>300</v>
      </c>
      <c r="C239" s="292">
        <v>900</v>
      </c>
      <c r="D239" s="292"/>
      <c r="E239" s="292"/>
      <c r="F239" s="292"/>
      <c r="G239" s="65" t="s">
        <v>469</v>
      </c>
      <c r="H239" s="360">
        <v>0</v>
      </c>
      <c r="I239" s="360">
        <v>0</v>
      </c>
      <c r="J239" s="60"/>
    </row>
    <row r="240" spans="1:10">
      <c r="A240" s="295">
        <v>700</v>
      </c>
      <c r="B240" s="282">
        <v>0</v>
      </c>
      <c r="C240" s="282">
        <v>0</v>
      </c>
      <c r="D240" s="282">
        <v>0</v>
      </c>
      <c r="E240" s="282">
        <v>0</v>
      </c>
      <c r="F240" s="282">
        <v>0</v>
      </c>
      <c r="G240" s="52" t="s">
        <v>473</v>
      </c>
      <c r="H240" s="363">
        <v>0</v>
      </c>
      <c r="I240" s="363"/>
      <c r="J240" s="53" t="s">
        <v>474</v>
      </c>
    </row>
    <row r="241" spans="1:193">
      <c r="A241" s="283">
        <v>700</v>
      </c>
      <c r="B241" s="278">
        <v>100</v>
      </c>
      <c r="C241" s="278"/>
      <c r="D241" s="278"/>
      <c r="E241" s="278"/>
      <c r="F241" s="278"/>
      <c r="G241" s="58" t="s">
        <v>475</v>
      </c>
      <c r="H241" s="360">
        <v>0</v>
      </c>
      <c r="I241" s="360">
        <v>0</v>
      </c>
      <c r="J241" s="60" t="s">
        <v>476</v>
      </c>
    </row>
    <row r="242" spans="1:193">
      <c r="A242" s="283">
        <v>700</v>
      </c>
      <c r="B242" s="278">
        <v>200</v>
      </c>
      <c r="C242" s="278"/>
      <c r="D242" s="278"/>
      <c r="E242" s="278"/>
      <c r="F242" s="278"/>
      <c r="G242" s="58" t="s">
        <v>477</v>
      </c>
      <c r="H242" s="360">
        <v>0</v>
      </c>
      <c r="I242" s="360">
        <v>0</v>
      </c>
      <c r="J242" s="60" t="s">
        <v>478</v>
      </c>
    </row>
    <row r="243" spans="1:193">
      <c r="A243" s="283">
        <v>700</v>
      </c>
      <c r="B243" s="278">
        <v>300</v>
      </c>
      <c r="C243" s="278"/>
      <c r="D243" s="278"/>
      <c r="E243" s="278"/>
      <c r="F243" s="278"/>
      <c r="G243" s="58" t="s">
        <v>479</v>
      </c>
      <c r="H243" s="360">
        <v>0</v>
      </c>
      <c r="I243" s="360">
        <v>0</v>
      </c>
      <c r="J243" s="60" t="s">
        <v>480</v>
      </c>
    </row>
    <row r="244" spans="1:193">
      <c r="A244" s="283">
        <v>700</v>
      </c>
      <c r="B244" s="278">
        <v>400</v>
      </c>
      <c r="C244" s="278"/>
      <c r="D244" s="278"/>
      <c r="E244" s="278"/>
      <c r="F244" s="278"/>
      <c r="G244" s="58" t="s">
        <v>481</v>
      </c>
      <c r="H244" s="360">
        <v>0</v>
      </c>
      <c r="I244" s="360">
        <v>0</v>
      </c>
      <c r="J244" s="60" t="s">
        <v>482</v>
      </c>
    </row>
    <row r="245" spans="1:193">
      <c r="A245" s="283">
        <v>700</v>
      </c>
      <c r="B245" s="278">
        <v>500</v>
      </c>
      <c r="C245" s="278"/>
      <c r="D245" s="278"/>
      <c r="E245" s="278"/>
      <c r="F245" s="278"/>
      <c r="G245" s="58" t="s">
        <v>483</v>
      </c>
      <c r="H245" s="360">
        <v>0</v>
      </c>
      <c r="I245" s="360">
        <v>0</v>
      </c>
      <c r="J245" s="60" t="s">
        <v>484</v>
      </c>
    </row>
    <row r="246" spans="1:193" s="66" customFormat="1">
      <c r="A246" s="291">
        <v>710</v>
      </c>
      <c r="B246" s="279">
        <v>0</v>
      </c>
      <c r="C246" s="279">
        <v>0</v>
      </c>
      <c r="D246" s="279">
        <v>0</v>
      </c>
      <c r="E246" s="279">
        <v>0</v>
      </c>
      <c r="F246" s="279">
        <v>0</v>
      </c>
      <c r="G246" s="75" t="s">
        <v>485</v>
      </c>
      <c r="H246" s="360">
        <v>0</v>
      </c>
      <c r="I246" s="360">
        <v>0</v>
      </c>
      <c r="J246" s="243" t="s">
        <v>486</v>
      </c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</row>
    <row r="247" spans="1:193" s="66" customFormat="1">
      <c r="A247" s="269">
        <v>720</v>
      </c>
      <c r="B247" s="85">
        <v>0</v>
      </c>
      <c r="C247" s="85">
        <v>0</v>
      </c>
      <c r="D247" s="85">
        <v>0</v>
      </c>
      <c r="E247" s="85">
        <v>0</v>
      </c>
      <c r="F247" s="85">
        <v>0</v>
      </c>
      <c r="G247" s="52" t="s">
        <v>98</v>
      </c>
      <c r="H247" s="363">
        <v>0</v>
      </c>
      <c r="I247" s="363"/>
      <c r="J247" s="53" t="s">
        <v>487</v>
      </c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</row>
    <row r="248" spans="1:193" s="66" customFormat="1">
      <c r="A248" s="283">
        <v>720</v>
      </c>
      <c r="B248" s="278">
        <v>100</v>
      </c>
      <c r="C248" s="278"/>
      <c r="D248" s="278"/>
      <c r="E248" s="278"/>
      <c r="F248" s="278"/>
      <c r="G248" s="58" t="s">
        <v>488</v>
      </c>
      <c r="H248" s="360">
        <v>0</v>
      </c>
      <c r="I248" s="360">
        <v>0</v>
      </c>
      <c r="J248" s="60" t="s">
        <v>489</v>
      </c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</row>
    <row r="249" spans="1:193" s="66" customFormat="1">
      <c r="A249" s="283">
        <v>720</v>
      </c>
      <c r="B249" s="277">
        <v>200</v>
      </c>
      <c r="C249" s="277"/>
      <c r="D249" s="277"/>
      <c r="E249" s="277"/>
      <c r="F249" s="277"/>
      <c r="G249" s="55" t="s">
        <v>490</v>
      </c>
      <c r="H249" s="361">
        <v>0</v>
      </c>
      <c r="I249" s="361"/>
      <c r="J249" s="60" t="s">
        <v>491</v>
      </c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</row>
    <row r="250" spans="1:193" s="66" customFormat="1">
      <c r="A250" s="283">
        <v>720</v>
      </c>
      <c r="B250" s="277">
        <v>200</v>
      </c>
      <c r="C250" s="277">
        <v>100</v>
      </c>
      <c r="D250" s="277"/>
      <c r="E250" s="277"/>
      <c r="F250" s="277"/>
      <c r="G250" s="55" t="s">
        <v>492</v>
      </c>
      <c r="H250" s="360">
        <v>0</v>
      </c>
      <c r="I250" s="360">
        <v>0</v>
      </c>
      <c r="J250" s="60" t="s">
        <v>493</v>
      </c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</row>
    <row r="251" spans="1:193" s="66" customFormat="1">
      <c r="A251" s="283">
        <v>720</v>
      </c>
      <c r="B251" s="277">
        <v>200</v>
      </c>
      <c r="C251" s="277">
        <v>200</v>
      </c>
      <c r="D251" s="277"/>
      <c r="E251" s="277"/>
      <c r="F251" s="277"/>
      <c r="G251" s="55" t="s">
        <v>494</v>
      </c>
      <c r="H251" s="361">
        <v>0</v>
      </c>
      <c r="I251" s="361"/>
      <c r="J251" s="60" t="s">
        <v>495</v>
      </c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</row>
    <row r="252" spans="1:193" s="66" customFormat="1">
      <c r="A252" s="283">
        <v>720</v>
      </c>
      <c r="B252" s="277">
        <v>200</v>
      </c>
      <c r="C252" s="277">
        <v>200</v>
      </c>
      <c r="D252" s="278">
        <v>50</v>
      </c>
      <c r="E252" s="277"/>
      <c r="F252" s="277"/>
      <c r="G252" s="58" t="s">
        <v>496</v>
      </c>
      <c r="H252" s="364"/>
      <c r="I252" s="364"/>
      <c r="J252" s="60" t="s">
        <v>497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</row>
    <row r="253" spans="1:193" s="66" customFormat="1">
      <c r="A253" s="283">
        <v>720</v>
      </c>
      <c r="B253" s="277">
        <v>200</v>
      </c>
      <c r="C253" s="277">
        <v>200</v>
      </c>
      <c r="D253" s="278">
        <v>100</v>
      </c>
      <c r="E253" s="278"/>
      <c r="F253" s="278"/>
      <c r="G253" s="58" t="s">
        <v>498</v>
      </c>
      <c r="H253" s="360">
        <v>0</v>
      </c>
      <c r="I253" s="360">
        <v>2993</v>
      </c>
      <c r="J253" s="60" t="s">
        <v>499</v>
      </c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</row>
    <row r="254" spans="1:193">
      <c r="A254" s="283">
        <v>720</v>
      </c>
      <c r="B254" s="277">
        <v>200</v>
      </c>
      <c r="C254" s="277">
        <v>200</v>
      </c>
      <c r="D254" s="277">
        <v>200</v>
      </c>
      <c r="E254" s="277"/>
      <c r="F254" s="277"/>
      <c r="G254" s="55" t="s">
        <v>500</v>
      </c>
      <c r="H254" s="361">
        <v>0</v>
      </c>
      <c r="I254" s="361"/>
      <c r="J254" s="60" t="s">
        <v>501</v>
      </c>
    </row>
    <row r="255" spans="1:193" s="66" customFormat="1">
      <c r="A255" s="283">
        <v>720</v>
      </c>
      <c r="B255" s="277">
        <v>200</v>
      </c>
      <c r="C255" s="277">
        <v>200</v>
      </c>
      <c r="D255" s="277">
        <v>200</v>
      </c>
      <c r="E255" s="278">
        <v>10</v>
      </c>
      <c r="F255" s="290"/>
      <c r="G255" s="58" t="s">
        <v>502</v>
      </c>
      <c r="H255" s="360">
        <v>0</v>
      </c>
      <c r="I255" s="360">
        <v>0</v>
      </c>
      <c r="J255" s="60" t="s">
        <v>503</v>
      </c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</row>
    <row r="256" spans="1:193" s="66" customFormat="1">
      <c r="A256" s="283">
        <v>720</v>
      </c>
      <c r="B256" s="277">
        <v>200</v>
      </c>
      <c r="C256" s="277">
        <v>200</v>
      </c>
      <c r="D256" s="277">
        <v>200</v>
      </c>
      <c r="E256" s="278">
        <v>20</v>
      </c>
      <c r="F256" s="290"/>
      <c r="G256" s="58" t="s">
        <v>504</v>
      </c>
      <c r="H256" s="360">
        <v>0</v>
      </c>
      <c r="I256" s="360">
        <v>0</v>
      </c>
      <c r="J256" s="60" t="s">
        <v>505</v>
      </c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</row>
    <row r="257" spans="1:193" s="66" customFormat="1">
      <c r="A257" s="283">
        <v>720</v>
      </c>
      <c r="B257" s="277">
        <v>200</v>
      </c>
      <c r="C257" s="277">
        <v>200</v>
      </c>
      <c r="D257" s="277">
        <v>200</v>
      </c>
      <c r="E257" s="278">
        <v>30</v>
      </c>
      <c r="F257" s="290"/>
      <c r="G257" s="58" t="s">
        <v>506</v>
      </c>
      <c r="H257" s="360">
        <v>0</v>
      </c>
      <c r="I257" s="360">
        <v>0</v>
      </c>
      <c r="J257" s="60" t="s">
        <v>507</v>
      </c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</row>
    <row r="258" spans="1:193" s="66" customFormat="1">
      <c r="A258" s="283">
        <v>720</v>
      </c>
      <c r="B258" s="277">
        <v>200</v>
      </c>
      <c r="C258" s="277">
        <v>200</v>
      </c>
      <c r="D258" s="277">
        <v>200</v>
      </c>
      <c r="E258" s="278">
        <v>40</v>
      </c>
      <c r="F258" s="290"/>
      <c r="G258" s="58" t="s">
        <v>508</v>
      </c>
      <c r="H258" s="360">
        <v>0</v>
      </c>
      <c r="I258" s="360">
        <v>0</v>
      </c>
      <c r="J258" s="60" t="s">
        <v>509</v>
      </c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</row>
    <row r="259" spans="1:193" s="66" customFormat="1" ht="25.5">
      <c r="A259" s="283">
        <v>720</v>
      </c>
      <c r="B259" s="277">
        <v>200</v>
      </c>
      <c r="C259" s="277">
        <v>200</v>
      </c>
      <c r="D259" s="277">
        <v>200</v>
      </c>
      <c r="E259" s="278">
        <v>50</v>
      </c>
      <c r="F259" s="290"/>
      <c r="G259" s="58" t="s">
        <v>510</v>
      </c>
      <c r="H259" s="360">
        <v>0</v>
      </c>
      <c r="I259" s="360">
        <v>0</v>
      </c>
      <c r="J259" s="60" t="s">
        <v>511</v>
      </c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</row>
    <row r="260" spans="1:193" s="66" customFormat="1">
      <c r="A260" s="283">
        <v>720</v>
      </c>
      <c r="B260" s="277">
        <v>200</v>
      </c>
      <c r="C260" s="277">
        <v>200</v>
      </c>
      <c r="D260" s="277">
        <v>200</v>
      </c>
      <c r="E260" s="278">
        <v>60</v>
      </c>
      <c r="F260" s="290"/>
      <c r="G260" s="58" t="s">
        <v>512</v>
      </c>
      <c r="H260" s="360">
        <v>0</v>
      </c>
      <c r="I260" s="360">
        <v>2879</v>
      </c>
      <c r="J260" s="60" t="s">
        <v>513</v>
      </c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</row>
    <row r="261" spans="1:193" s="66" customFormat="1">
      <c r="A261" s="283">
        <v>720</v>
      </c>
      <c r="B261" s="277">
        <v>200</v>
      </c>
      <c r="C261" s="277">
        <v>200</v>
      </c>
      <c r="D261" s="277">
        <v>200</v>
      </c>
      <c r="E261" s="278">
        <v>90</v>
      </c>
      <c r="F261" s="290"/>
      <c r="G261" s="58" t="s">
        <v>514</v>
      </c>
      <c r="H261" s="360">
        <v>0</v>
      </c>
      <c r="I261" s="360">
        <v>34094</v>
      </c>
      <c r="J261" s="60" t="s">
        <v>515</v>
      </c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</row>
    <row r="262" spans="1:193" s="66" customFormat="1">
      <c r="A262" s="283">
        <v>720</v>
      </c>
      <c r="B262" s="277">
        <v>200</v>
      </c>
      <c r="C262" s="277">
        <v>300</v>
      </c>
      <c r="D262" s="277"/>
      <c r="E262" s="277"/>
      <c r="F262" s="296"/>
      <c r="G262" s="55" t="s">
        <v>516</v>
      </c>
      <c r="H262" s="361">
        <v>0</v>
      </c>
      <c r="I262" s="361"/>
      <c r="J262" s="6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</row>
    <row r="263" spans="1:193" s="66" customFormat="1">
      <c r="A263" s="283">
        <v>720</v>
      </c>
      <c r="B263" s="277">
        <v>200</v>
      </c>
      <c r="C263" s="277">
        <v>300</v>
      </c>
      <c r="D263" s="278">
        <v>100</v>
      </c>
      <c r="E263" s="278"/>
      <c r="F263" s="278"/>
      <c r="G263" s="58" t="s">
        <v>517</v>
      </c>
      <c r="H263" s="360">
        <v>0</v>
      </c>
      <c r="I263" s="360">
        <v>0</v>
      </c>
      <c r="J263" s="60" t="s">
        <v>518</v>
      </c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</row>
    <row r="264" spans="1:193">
      <c r="A264" s="283">
        <v>720</v>
      </c>
      <c r="B264" s="277">
        <v>200</v>
      </c>
      <c r="C264" s="277">
        <v>300</v>
      </c>
      <c r="D264" s="277">
        <v>200</v>
      </c>
      <c r="E264" s="277"/>
      <c r="F264" s="277"/>
      <c r="G264" s="55" t="s">
        <v>519</v>
      </c>
      <c r="H264" s="361">
        <v>0</v>
      </c>
      <c r="I264" s="361"/>
      <c r="J264" s="60"/>
    </row>
    <row r="265" spans="1:193" s="66" customFormat="1">
      <c r="A265" s="283">
        <v>720</v>
      </c>
      <c r="B265" s="277">
        <v>200</v>
      </c>
      <c r="C265" s="277">
        <v>300</v>
      </c>
      <c r="D265" s="277">
        <v>200</v>
      </c>
      <c r="E265" s="278">
        <v>10</v>
      </c>
      <c r="F265" s="278"/>
      <c r="G265" s="58" t="s">
        <v>520</v>
      </c>
      <c r="H265" s="360">
        <v>0</v>
      </c>
      <c r="I265" s="360">
        <v>0</v>
      </c>
      <c r="J265" s="60" t="s">
        <v>521</v>
      </c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</row>
    <row r="266" spans="1:193" s="66" customFormat="1">
      <c r="A266" s="283">
        <v>720</v>
      </c>
      <c r="B266" s="277">
        <v>200</v>
      </c>
      <c r="C266" s="277">
        <v>300</v>
      </c>
      <c r="D266" s="277">
        <v>200</v>
      </c>
      <c r="E266" s="278">
        <v>20</v>
      </c>
      <c r="F266" s="278"/>
      <c r="G266" s="58" t="s">
        <v>522</v>
      </c>
      <c r="H266" s="360">
        <v>0</v>
      </c>
      <c r="I266" s="360">
        <v>0</v>
      </c>
      <c r="J266" s="60" t="s">
        <v>523</v>
      </c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</row>
    <row r="267" spans="1:193" s="66" customFormat="1">
      <c r="A267" s="283">
        <v>720</v>
      </c>
      <c r="B267" s="277">
        <v>200</v>
      </c>
      <c r="C267" s="277">
        <v>300</v>
      </c>
      <c r="D267" s="277">
        <v>200</v>
      </c>
      <c r="E267" s="278">
        <v>30</v>
      </c>
      <c r="F267" s="278"/>
      <c r="G267" s="58" t="s">
        <v>524</v>
      </c>
      <c r="H267" s="360">
        <v>0</v>
      </c>
      <c r="I267" s="360">
        <v>0</v>
      </c>
      <c r="J267" s="60" t="s">
        <v>525</v>
      </c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</row>
    <row r="268" spans="1:193" s="66" customFormat="1">
      <c r="A268" s="283">
        <v>720</v>
      </c>
      <c r="B268" s="277">
        <v>200</v>
      </c>
      <c r="C268" s="277">
        <v>300</v>
      </c>
      <c r="D268" s="277">
        <v>200</v>
      </c>
      <c r="E268" s="278">
        <v>40</v>
      </c>
      <c r="F268" s="278"/>
      <c r="G268" s="58" t="s">
        <v>526</v>
      </c>
      <c r="H268" s="360">
        <v>0</v>
      </c>
      <c r="I268" s="360">
        <v>0</v>
      </c>
      <c r="J268" s="60" t="s">
        <v>527</v>
      </c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</row>
    <row r="269" spans="1:193" s="66" customFormat="1" ht="25.5">
      <c r="A269" s="283">
        <v>720</v>
      </c>
      <c r="B269" s="277">
        <v>200</v>
      </c>
      <c r="C269" s="277">
        <v>300</v>
      </c>
      <c r="D269" s="277">
        <v>200</v>
      </c>
      <c r="E269" s="278">
        <v>50</v>
      </c>
      <c r="F269" s="278"/>
      <c r="G269" s="58" t="s">
        <v>528</v>
      </c>
      <c r="H269" s="360">
        <v>0</v>
      </c>
      <c r="I269" s="360">
        <v>0</v>
      </c>
      <c r="J269" s="60" t="s">
        <v>529</v>
      </c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</row>
    <row r="270" spans="1:193" s="66" customFormat="1">
      <c r="A270" s="283">
        <v>720</v>
      </c>
      <c r="B270" s="277">
        <v>200</v>
      </c>
      <c r="C270" s="277">
        <v>300</v>
      </c>
      <c r="D270" s="277">
        <v>200</v>
      </c>
      <c r="E270" s="278">
        <v>60</v>
      </c>
      <c r="F270" s="278"/>
      <c r="G270" s="58" t="s">
        <v>530</v>
      </c>
      <c r="H270" s="360">
        <v>0</v>
      </c>
      <c r="I270" s="360">
        <v>0</v>
      </c>
      <c r="J270" s="60" t="s">
        <v>531</v>
      </c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</row>
    <row r="271" spans="1:193" s="66" customFormat="1">
      <c r="A271" s="283">
        <v>720</v>
      </c>
      <c r="B271" s="277">
        <v>200</v>
      </c>
      <c r="C271" s="277">
        <v>300</v>
      </c>
      <c r="D271" s="277">
        <v>200</v>
      </c>
      <c r="E271" s="278">
        <v>90</v>
      </c>
      <c r="F271" s="278"/>
      <c r="G271" s="58" t="s">
        <v>532</v>
      </c>
      <c r="H271" s="360">
        <v>0</v>
      </c>
      <c r="I271" s="360">
        <v>14907</v>
      </c>
      <c r="J271" s="60" t="s">
        <v>533</v>
      </c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</row>
    <row r="272" spans="1:193" s="66" customFormat="1" ht="13.5" thickBot="1">
      <c r="A272" s="297">
        <v>720</v>
      </c>
      <c r="B272" s="298">
        <v>200</v>
      </c>
      <c r="C272" s="299">
        <v>400</v>
      </c>
      <c r="D272" s="299"/>
      <c r="E272" s="299"/>
      <c r="F272" s="299"/>
      <c r="G272" s="67" t="s">
        <v>490</v>
      </c>
      <c r="H272" s="365">
        <v>0</v>
      </c>
      <c r="I272" s="365">
        <v>916</v>
      </c>
      <c r="J272" s="68" t="s">
        <v>534</v>
      </c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</row>
    <row r="273" spans="1:193" s="66" customFormat="1">
      <c r="A273" s="70"/>
      <c r="B273" s="70"/>
      <c r="C273" s="70"/>
      <c r="D273" s="70"/>
      <c r="E273" s="70"/>
      <c r="F273" s="70"/>
      <c r="G273" s="69" t="s">
        <v>535</v>
      </c>
      <c r="H273" s="366">
        <f>SUM(H3:H272)</f>
        <v>392280344</v>
      </c>
      <c r="I273" s="366">
        <f>SUM(I3:I272)</f>
        <v>392013656</v>
      </c>
      <c r="J273" s="7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</row>
    <row r="274" spans="1:193" s="66" customFormat="1">
      <c r="A274" s="70"/>
      <c r="B274" s="70"/>
      <c r="C274" s="70"/>
      <c r="D274" s="70"/>
      <c r="E274" s="70"/>
      <c r="F274" s="70"/>
      <c r="G274" s="69" t="s">
        <v>536</v>
      </c>
      <c r="H274" s="366">
        <f>+'Alimentazione CE Costi'!H895</f>
        <v>392280344</v>
      </c>
      <c r="I274" s="366">
        <f>+'Alimentazione CE Costi'!I895</f>
        <v>391928264</v>
      </c>
      <c r="J274" s="7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</row>
    <row r="275" spans="1:193" s="66" customFormat="1">
      <c r="A275" s="70"/>
      <c r="B275" s="70"/>
      <c r="C275" s="70"/>
      <c r="D275" s="70"/>
      <c r="E275" s="70"/>
      <c r="F275" s="70"/>
      <c r="G275" s="69" t="s">
        <v>537</v>
      </c>
      <c r="H275" s="366">
        <f>+H273-H274</f>
        <v>0</v>
      </c>
      <c r="I275" s="366">
        <f>+I273-I274</f>
        <v>85392</v>
      </c>
      <c r="J275" s="7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</row>
    <row r="276" spans="1:193" s="66" customFormat="1">
      <c r="A276" s="70"/>
      <c r="B276" s="70"/>
      <c r="C276" s="70"/>
      <c r="D276" s="70"/>
      <c r="E276" s="70"/>
      <c r="F276" s="70"/>
      <c r="G276" s="69"/>
      <c r="H276" s="316"/>
      <c r="I276" s="316"/>
      <c r="J276" s="7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</row>
    <row r="277" spans="1:193" s="66" customFormat="1">
      <c r="A277" s="70"/>
      <c r="B277" s="70"/>
      <c r="C277" s="70"/>
      <c r="D277" s="70"/>
      <c r="E277" s="70"/>
      <c r="F277" s="70"/>
      <c r="G277" s="69"/>
      <c r="H277" s="366"/>
      <c r="I277" s="366"/>
      <c r="J277" s="7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</row>
    <row r="278" spans="1:193" s="66" customFormat="1">
      <c r="A278" s="70"/>
      <c r="B278" s="70"/>
      <c r="C278" s="70"/>
      <c r="D278" s="70"/>
      <c r="E278" s="70"/>
      <c r="F278" s="70"/>
      <c r="G278" s="69"/>
      <c r="H278" s="366"/>
      <c r="I278" s="366"/>
      <c r="J278" s="7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</row>
    <row r="279" spans="1:193" s="66" customFormat="1">
      <c r="A279" s="70"/>
      <c r="B279" s="70"/>
      <c r="C279" s="70"/>
      <c r="D279" s="70"/>
      <c r="E279" s="70"/>
      <c r="F279" s="70"/>
      <c r="G279" s="69"/>
      <c r="H279" s="366"/>
      <c r="I279" s="366"/>
      <c r="J279" s="7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</row>
    <row r="280" spans="1:193" s="66" customFormat="1">
      <c r="A280" s="70"/>
      <c r="B280" s="70"/>
      <c r="C280" s="70"/>
      <c r="D280" s="70"/>
      <c r="E280" s="70"/>
      <c r="F280" s="70"/>
      <c r="G280" s="69"/>
      <c r="H280" s="366"/>
      <c r="I280" s="366"/>
      <c r="J280" s="7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</row>
    <row r="281" spans="1:193" s="66" customFormat="1">
      <c r="A281" s="70"/>
      <c r="B281" s="70"/>
      <c r="C281" s="70"/>
      <c r="D281" s="70"/>
      <c r="E281" s="70"/>
      <c r="F281" s="70"/>
      <c r="G281" s="69"/>
      <c r="H281" s="366"/>
      <c r="I281" s="366"/>
      <c r="J281" s="7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</row>
    <row r="282" spans="1:193" s="66" customFormat="1">
      <c r="A282" s="70"/>
      <c r="B282" s="70"/>
      <c r="C282" s="70"/>
      <c r="D282" s="70"/>
      <c r="E282" s="70"/>
      <c r="F282" s="70"/>
      <c r="G282" s="69"/>
      <c r="H282" s="366"/>
      <c r="I282" s="366"/>
      <c r="J282" s="7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</row>
    <row r="283" spans="1:193" s="66" customFormat="1">
      <c r="A283" s="70"/>
      <c r="B283" s="70"/>
      <c r="C283" s="70"/>
      <c r="D283" s="70"/>
      <c r="E283" s="70"/>
      <c r="F283" s="70"/>
      <c r="G283" s="69"/>
      <c r="H283" s="366"/>
      <c r="I283" s="366"/>
      <c r="J283" s="7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</row>
    <row r="284" spans="1:193" s="66" customFormat="1">
      <c r="A284" s="70"/>
      <c r="B284" s="70"/>
      <c r="C284" s="70"/>
      <c r="D284" s="70"/>
      <c r="E284" s="70"/>
      <c r="F284" s="70"/>
      <c r="G284" s="69"/>
      <c r="H284" s="366"/>
      <c r="I284" s="366"/>
      <c r="J284" s="7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</row>
    <row r="285" spans="1:193" s="66" customFormat="1">
      <c r="A285" s="70"/>
      <c r="B285" s="70"/>
      <c r="C285" s="70"/>
      <c r="D285" s="70"/>
      <c r="E285" s="70"/>
      <c r="F285" s="70"/>
      <c r="G285" s="69"/>
      <c r="H285" s="366"/>
      <c r="I285" s="366"/>
      <c r="J285" s="7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</row>
    <row r="286" spans="1:193" s="66" customFormat="1">
      <c r="A286" s="70"/>
      <c r="B286" s="70"/>
      <c r="C286" s="70"/>
      <c r="D286" s="70"/>
      <c r="E286" s="70"/>
      <c r="F286" s="70"/>
      <c r="G286" s="69"/>
      <c r="H286" s="366"/>
      <c r="I286" s="366"/>
      <c r="J286" s="7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</row>
    <row r="287" spans="1:193" s="66" customFormat="1">
      <c r="A287" s="70"/>
      <c r="B287" s="70"/>
      <c r="C287" s="70"/>
      <c r="D287" s="70"/>
      <c r="E287" s="70"/>
      <c r="F287" s="70"/>
      <c r="G287" s="69"/>
      <c r="H287" s="366"/>
      <c r="I287" s="366"/>
      <c r="J287" s="7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</row>
    <row r="288" spans="1:193" s="66" customFormat="1">
      <c r="A288" s="70"/>
      <c r="B288" s="70"/>
      <c r="C288" s="70"/>
      <c r="D288" s="70"/>
      <c r="E288" s="70"/>
      <c r="F288" s="70"/>
      <c r="G288" s="69"/>
      <c r="H288" s="366"/>
      <c r="I288" s="366"/>
      <c r="J288" s="7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</row>
    <row r="289" spans="1:193" s="66" customFormat="1">
      <c r="A289" s="70"/>
      <c r="B289" s="70"/>
      <c r="C289" s="70"/>
      <c r="D289" s="70"/>
      <c r="E289" s="70"/>
      <c r="F289" s="70"/>
      <c r="G289" s="69"/>
      <c r="H289" s="366"/>
      <c r="I289" s="366"/>
      <c r="J289" s="7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</row>
    <row r="290" spans="1:193" s="66" customFormat="1">
      <c r="A290" s="70"/>
      <c r="B290" s="70"/>
      <c r="C290" s="70"/>
      <c r="D290" s="70"/>
      <c r="E290" s="70"/>
      <c r="F290" s="70"/>
      <c r="G290" s="69"/>
      <c r="H290" s="366"/>
      <c r="I290" s="366"/>
      <c r="J290" s="7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</row>
    <row r="291" spans="1:193" s="66" customFormat="1">
      <c r="A291" s="70"/>
      <c r="B291" s="70"/>
      <c r="C291" s="70"/>
      <c r="D291" s="70"/>
      <c r="E291" s="70"/>
      <c r="F291" s="70"/>
      <c r="G291" s="69"/>
      <c r="H291" s="366"/>
      <c r="I291" s="366"/>
      <c r="J291" s="7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</row>
    <row r="292" spans="1:193" s="66" customFormat="1">
      <c r="A292" s="70"/>
      <c r="B292" s="70"/>
      <c r="C292" s="70"/>
      <c r="D292" s="70"/>
      <c r="E292" s="70"/>
      <c r="F292" s="70"/>
      <c r="G292" s="69"/>
      <c r="H292" s="366"/>
      <c r="I292" s="366"/>
      <c r="J292" s="7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</row>
    <row r="293" spans="1:193" s="66" customFormat="1">
      <c r="A293" s="70"/>
      <c r="B293" s="70"/>
      <c r="C293" s="70"/>
      <c r="D293" s="70"/>
      <c r="E293" s="70"/>
      <c r="F293" s="70"/>
      <c r="G293" s="69"/>
      <c r="H293" s="366"/>
      <c r="I293" s="366"/>
      <c r="J293" s="7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</row>
    <row r="294" spans="1:193" s="66" customFormat="1">
      <c r="A294" s="70"/>
      <c r="B294" s="70"/>
      <c r="C294" s="70"/>
      <c r="D294" s="70"/>
      <c r="E294" s="70"/>
      <c r="F294" s="70"/>
      <c r="G294" s="69"/>
      <c r="H294" s="366"/>
      <c r="I294" s="366"/>
      <c r="J294" s="7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</row>
    <row r="295" spans="1:193" s="66" customFormat="1">
      <c r="A295" s="70"/>
      <c r="B295" s="70"/>
      <c r="C295" s="70"/>
      <c r="D295" s="70"/>
      <c r="E295" s="70"/>
      <c r="F295" s="70"/>
      <c r="G295" s="69"/>
      <c r="H295" s="366"/>
      <c r="I295" s="366"/>
      <c r="J295" s="7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</row>
    <row r="296" spans="1:193" s="66" customFormat="1">
      <c r="A296" s="70"/>
      <c r="B296" s="70"/>
      <c r="C296" s="70"/>
      <c r="D296" s="70"/>
      <c r="E296" s="70"/>
      <c r="F296" s="70"/>
      <c r="G296" s="69"/>
      <c r="H296" s="366"/>
      <c r="I296" s="366"/>
      <c r="J296" s="7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</row>
    <row r="297" spans="1:193" s="66" customFormat="1">
      <c r="A297" s="70"/>
      <c r="B297" s="70"/>
      <c r="C297" s="70"/>
      <c r="D297" s="70"/>
      <c r="E297" s="70"/>
      <c r="F297" s="70"/>
      <c r="G297" s="69"/>
      <c r="H297" s="366"/>
      <c r="I297" s="366"/>
      <c r="J297" s="7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</row>
    <row r="298" spans="1:193" s="66" customFormat="1">
      <c r="A298" s="70"/>
      <c r="B298" s="70"/>
      <c r="C298" s="70"/>
      <c r="D298" s="70"/>
      <c r="E298" s="70"/>
      <c r="F298" s="70"/>
      <c r="G298" s="69"/>
      <c r="H298" s="366"/>
      <c r="I298" s="366"/>
      <c r="J298" s="7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</row>
    <row r="299" spans="1:193" s="66" customFormat="1">
      <c r="A299" s="70"/>
      <c r="B299" s="70"/>
      <c r="C299" s="70"/>
      <c r="D299" s="70"/>
      <c r="E299" s="70"/>
      <c r="F299" s="70"/>
      <c r="G299" s="69"/>
      <c r="H299" s="366"/>
      <c r="I299" s="366"/>
      <c r="J299" s="7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</row>
    <row r="300" spans="1:193" s="66" customFormat="1">
      <c r="A300" s="70"/>
      <c r="B300" s="70"/>
      <c r="C300" s="70"/>
      <c r="D300" s="70"/>
      <c r="E300" s="70"/>
      <c r="F300" s="70"/>
      <c r="G300" s="69"/>
      <c r="H300" s="366"/>
      <c r="I300" s="366"/>
      <c r="J300" s="7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</row>
    <row r="301" spans="1:193" s="66" customFormat="1">
      <c r="A301" s="70"/>
      <c r="B301" s="70"/>
      <c r="C301" s="70"/>
      <c r="D301" s="70"/>
      <c r="E301" s="70"/>
      <c r="F301" s="70"/>
      <c r="G301" s="69"/>
      <c r="H301" s="366"/>
      <c r="I301" s="366"/>
      <c r="J301" s="7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</row>
    <row r="302" spans="1:193" s="66" customFormat="1">
      <c r="A302" s="70"/>
      <c r="B302" s="70"/>
      <c r="C302" s="70"/>
      <c r="D302" s="70"/>
      <c r="E302" s="70"/>
      <c r="F302" s="70"/>
      <c r="G302" s="69"/>
      <c r="H302" s="366"/>
      <c r="I302" s="366"/>
      <c r="J302" s="7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</row>
    <row r="303" spans="1:193" s="66" customFormat="1">
      <c r="A303" s="70"/>
      <c r="B303" s="70"/>
      <c r="C303" s="70"/>
      <c r="D303" s="70"/>
      <c r="E303" s="70"/>
      <c r="F303" s="70"/>
      <c r="G303" s="69"/>
      <c r="H303" s="366"/>
      <c r="I303" s="366"/>
      <c r="J303" s="7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</row>
    <row r="304" spans="1:193" s="66" customFormat="1">
      <c r="A304" s="70"/>
      <c r="B304" s="70"/>
      <c r="C304" s="70"/>
      <c r="D304" s="70"/>
      <c r="E304" s="70"/>
      <c r="F304" s="70"/>
      <c r="G304" s="69"/>
      <c r="H304" s="366"/>
      <c r="I304" s="366"/>
      <c r="J304" s="7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</row>
    <row r="305" spans="1:193" s="66" customFormat="1">
      <c r="A305" s="70"/>
      <c r="B305" s="70"/>
      <c r="C305" s="70"/>
      <c r="D305" s="70"/>
      <c r="E305" s="70"/>
      <c r="F305" s="70"/>
      <c r="G305" s="69"/>
      <c r="H305" s="366"/>
      <c r="I305" s="366"/>
      <c r="J305" s="7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</row>
    <row r="306" spans="1:193" s="66" customFormat="1">
      <c r="A306" s="70"/>
      <c r="B306" s="70"/>
      <c r="C306" s="70"/>
      <c r="D306" s="70"/>
      <c r="E306" s="70"/>
      <c r="F306" s="70"/>
      <c r="G306" s="69"/>
      <c r="H306" s="366"/>
      <c r="I306" s="366"/>
      <c r="J306" s="7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</row>
    <row r="307" spans="1:193" s="66" customFormat="1">
      <c r="A307" s="70"/>
      <c r="B307" s="70"/>
      <c r="C307" s="70"/>
      <c r="D307" s="70"/>
      <c r="E307" s="70"/>
      <c r="F307" s="70"/>
      <c r="G307" s="69"/>
      <c r="H307" s="366"/>
      <c r="I307" s="366"/>
      <c r="J307" s="7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</row>
    <row r="308" spans="1:193" s="66" customFormat="1">
      <c r="A308" s="70"/>
      <c r="B308" s="70"/>
      <c r="C308" s="70"/>
      <c r="D308" s="70"/>
      <c r="E308" s="70"/>
      <c r="F308" s="70"/>
      <c r="G308" s="69"/>
      <c r="H308" s="366"/>
      <c r="I308" s="366"/>
      <c r="J308" s="7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</row>
    <row r="309" spans="1:193" s="66" customFormat="1">
      <c r="A309" s="70"/>
      <c r="B309" s="70"/>
      <c r="C309" s="70"/>
      <c r="D309" s="70"/>
      <c r="E309" s="70"/>
      <c r="F309" s="70"/>
      <c r="G309" s="69"/>
      <c r="H309" s="366"/>
      <c r="I309" s="366"/>
      <c r="J309" s="7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</row>
    <row r="310" spans="1:193" s="66" customFormat="1">
      <c r="A310" s="70"/>
      <c r="B310" s="70"/>
      <c r="C310" s="70"/>
      <c r="D310" s="70"/>
      <c r="E310" s="70"/>
      <c r="F310" s="70"/>
      <c r="G310" s="69"/>
      <c r="H310" s="366"/>
      <c r="I310" s="366"/>
      <c r="J310" s="7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</row>
    <row r="311" spans="1:193" s="66" customFormat="1">
      <c r="A311" s="70"/>
      <c r="B311" s="70"/>
      <c r="C311" s="70"/>
      <c r="D311" s="70"/>
      <c r="E311" s="70"/>
      <c r="F311" s="70"/>
      <c r="G311" s="69"/>
      <c r="H311" s="366"/>
      <c r="I311" s="366"/>
      <c r="J311" s="7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</row>
    <row r="312" spans="1:193" s="66" customFormat="1">
      <c r="A312" s="70"/>
      <c r="B312" s="70"/>
      <c r="C312" s="70"/>
      <c r="D312" s="70"/>
      <c r="E312" s="70"/>
      <c r="F312" s="70"/>
      <c r="G312" s="69"/>
      <c r="H312" s="366"/>
      <c r="I312" s="366"/>
      <c r="J312" s="7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</row>
    <row r="313" spans="1:193" s="66" customFormat="1">
      <c r="A313" s="70"/>
      <c r="B313" s="70"/>
      <c r="C313" s="70"/>
      <c r="D313" s="70"/>
      <c r="E313" s="70"/>
      <c r="F313" s="70"/>
      <c r="G313" s="59"/>
      <c r="H313" s="316"/>
      <c r="I313" s="316"/>
      <c r="J313" s="7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</row>
    <row r="314" spans="1:193" s="66" customFormat="1">
      <c r="A314" s="70"/>
      <c r="B314" s="70"/>
      <c r="C314" s="70"/>
      <c r="D314" s="70"/>
      <c r="E314" s="70"/>
      <c r="F314" s="70"/>
      <c r="G314" s="59"/>
      <c r="H314" s="316"/>
      <c r="I314" s="316"/>
      <c r="J314" s="7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</row>
    <row r="315" spans="1:193" s="66" customFormat="1">
      <c r="A315" s="70"/>
      <c r="B315" s="70"/>
      <c r="C315" s="70"/>
      <c r="D315" s="70"/>
      <c r="E315" s="70"/>
      <c r="F315" s="70"/>
      <c r="G315" s="59"/>
      <c r="H315" s="316"/>
      <c r="I315" s="316"/>
      <c r="J315" s="7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</row>
    <row r="316" spans="1:193" s="66" customFormat="1">
      <c r="A316" s="70"/>
      <c r="B316" s="70"/>
      <c r="C316" s="70"/>
      <c r="D316" s="70"/>
      <c r="E316" s="70"/>
      <c r="F316" s="70"/>
      <c r="G316" s="59"/>
      <c r="H316" s="316"/>
      <c r="I316" s="316"/>
      <c r="J316" s="7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</row>
    <row r="317" spans="1:193" s="66" customFormat="1">
      <c r="A317" s="70"/>
      <c r="B317" s="70"/>
      <c r="C317" s="70"/>
      <c r="D317" s="70"/>
      <c r="E317" s="70"/>
      <c r="F317" s="70"/>
      <c r="G317" s="59"/>
      <c r="H317" s="316"/>
      <c r="I317" s="316"/>
      <c r="J317" s="7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</row>
    <row r="318" spans="1:193" s="66" customFormat="1">
      <c r="A318" s="70"/>
      <c r="B318" s="70"/>
      <c r="C318" s="70"/>
      <c r="D318" s="70"/>
      <c r="E318" s="70"/>
      <c r="F318" s="70"/>
      <c r="G318" s="59"/>
      <c r="H318" s="316"/>
      <c r="I318" s="316"/>
      <c r="J318" s="7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</row>
    <row r="319" spans="1:193" s="66" customFormat="1">
      <c r="A319" s="70"/>
      <c r="B319" s="70"/>
      <c r="C319" s="70"/>
      <c r="D319" s="70"/>
      <c r="E319" s="70"/>
      <c r="F319" s="70"/>
      <c r="G319" s="59"/>
      <c r="H319" s="316"/>
      <c r="I319" s="316"/>
      <c r="J319" s="7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</row>
    <row r="320" spans="1:193" s="66" customFormat="1">
      <c r="A320" s="70"/>
      <c r="B320" s="70"/>
      <c r="C320" s="70"/>
      <c r="D320" s="70"/>
      <c r="E320" s="70"/>
      <c r="F320" s="70"/>
      <c r="G320" s="59"/>
      <c r="H320" s="316"/>
      <c r="I320" s="316"/>
      <c r="J320" s="7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</row>
    <row r="321" spans="1:193" s="66" customFormat="1">
      <c r="A321" s="70"/>
      <c r="B321" s="70"/>
      <c r="C321" s="70"/>
      <c r="D321" s="70"/>
      <c r="E321" s="70"/>
      <c r="F321" s="70"/>
      <c r="G321" s="59"/>
      <c r="H321" s="316"/>
      <c r="I321" s="316"/>
      <c r="J321" s="7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</row>
    <row r="322" spans="1:193" s="66" customFormat="1">
      <c r="A322" s="70"/>
      <c r="B322" s="70"/>
      <c r="C322" s="70"/>
      <c r="D322" s="70"/>
      <c r="E322" s="70"/>
      <c r="F322" s="70"/>
      <c r="G322" s="59"/>
      <c r="H322" s="316"/>
      <c r="I322" s="316"/>
      <c r="J322" s="7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</row>
    <row r="323" spans="1:193" s="66" customFormat="1">
      <c r="A323" s="70"/>
      <c r="B323" s="70"/>
      <c r="C323" s="70"/>
      <c r="D323" s="70"/>
      <c r="E323" s="70"/>
      <c r="F323" s="70"/>
      <c r="G323" s="59"/>
      <c r="H323" s="316"/>
      <c r="I323" s="316"/>
      <c r="J323" s="7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</row>
    <row r="324" spans="1:193" s="66" customFormat="1">
      <c r="A324" s="70"/>
      <c r="B324" s="70"/>
      <c r="C324" s="70"/>
      <c r="D324" s="70"/>
      <c r="E324" s="70"/>
      <c r="F324" s="70"/>
      <c r="G324" s="59"/>
      <c r="H324" s="316"/>
      <c r="I324" s="316"/>
      <c r="J324" s="7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</row>
    <row r="325" spans="1:193" s="66" customFormat="1">
      <c r="A325" s="70"/>
      <c r="B325" s="70"/>
      <c r="C325" s="70"/>
      <c r="D325" s="70"/>
      <c r="E325" s="70"/>
      <c r="F325" s="70"/>
      <c r="G325" s="59"/>
      <c r="H325" s="316"/>
      <c r="I325" s="316"/>
      <c r="J325" s="7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</row>
    <row r="326" spans="1:193" s="66" customFormat="1">
      <c r="A326" s="70"/>
      <c r="B326" s="70"/>
      <c r="C326" s="70"/>
      <c r="D326" s="70"/>
      <c r="E326" s="70"/>
      <c r="F326" s="70"/>
      <c r="G326" s="59"/>
      <c r="H326" s="316"/>
      <c r="I326" s="316"/>
      <c r="J326" s="7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</row>
    <row r="327" spans="1:193" s="66" customFormat="1">
      <c r="A327" s="70"/>
      <c r="B327" s="70"/>
      <c r="C327" s="70"/>
      <c r="D327" s="70"/>
      <c r="E327" s="70"/>
      <c r="F327" s="70"/>
      <c r="G327" s="59"/>
      <c r="H327" s="316"/>
      <c r="I327" s="316"/>
      <c r="J327" s="7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</row>
    <row r="328" spans="1:193" s="66" customFormat="1">
      <c r="A328" s="70"/>
      <c r="B328" s="70"/>
      <c r="C328" s="70"/>
      <c r="D328" s="70"/>
      <c r="E328" s="70"/>
      <c r="F328" s="70"/>
      <c r="G328" s="59"/>
      <c r="H328" s="316"/>
      <c r="I328" s="316"/>
      <c r="J328" s="7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</row>
    <row r="329" spans="1:193" s="66" customFormat="1">
      <c r="A329" s="70"/>
      <c r="B329" s="70"/>
      <c r="C329" s="70"/>
      <c r="D329" s="70"/>
      <c r="E329" s="70"/>
      <c r="F329" s="70"/>
      <c r="G329" s="59"/>
      <c r="H329" s="316"/>
      <c r="I329" s="316"/>
      <c r="J329" s="7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</row>
    <row r="330" spans="1:193" s="66" customFormat="1">
      <c r="A330" s="70"/>
      <c r="B330" s="70"/>
      <c r="C330" s="70"/>
      <c r="D330" s="70"/>
      <c r="E330" s="70"/>
      <c r="F330" s="70"/>
      <c r="G330" s="59"/>
      <c r="H330" s="316"/>
      <c r="I330" s="316"/>
      <c r="J330" s="7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</row>
    <row r="331" spans="1:193" s="66" customFormat="1">
      <c r="A331" s="70"/>
      <c r="B331" s="70"/>
      <c r="C331" s="70"/>
      <c r="D331" s="70"/>
      <c r="E331" s="70"/>
      <c r="F331" s="70"/>
      <c r="G331" s="59"/>
      <c r="H331" s="316"/>
      <c r="I331" s="316"/>
      <c r="J331" s="7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</row>
    <row r="332" spans="1:193" s="66" customFormat="1">
      <c r="A332" s="70"/>
      <c r="B332" s="70"/>
      <c r="C332" s="70"/>
      <c r="D332" s="70"/>
      <c r="E332" s="70"/>
      <c r="F332" s="70"/>
      <c r="G332" s="59"/>
      <c r="H332" s="316"/>
      <c r="I332" s="316"/>
      <c r="J332" s="7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</row>
    <row r="333" spans="1:193" s="66" customFormat="1">
      <c r="A333" s="70"/>
      <c r="B333" s="70"/>
      <c r="C333" s="70"/>
      <c r="D333" s="70"/>
      <c r="E333" s="70"/>
      <c r="F333" s="70"/>
      <c r="G333" s="59"/>
      <c r="H333" s="316"/>
      <c r="I333" s="316"/>
      <c r="J333" s="7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</row>
    <row r="334" spans="1:193" s="66" customFormat="1">
      <c r="A334" s="70"/>
      <c r="B334" s="70"/>
      <c r="C334" s="70"/>
      <c r="D334" s="70"/>
      <c r="E334" s="70"/>
      <c r="F334" s="70"/>
      <c r="G334" s="59"/>
      <c r="H334" s="316"/>
      <c r="I334" s="316"/>
      <c r="J334" s="7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</row>
    <row r="335" spans="1:193" s="66" customFormat="1">
      <c r="A335" s="70"/>
      <c r="B335" s="70"/>
      <c r="C335" s="70"/>
      <c r="D335" s="70"/>
      <c r="E335" s="70"/>
      <c r="F335" s="70"/>
      <c r="G335" s="59"/>
      <c r="H335" s="316"/>
      <c r="I335" s="316"/>
      <c r="J335" s="7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</row>
    <row r="336" spans="1:193" s="66" customFormat="1">
      <c r="A336" s="70"/>
      <c r="B336" s="70"/>
      <c r="C336" s="70"/>
      <c r="D336" s="70"/>
      <c r="E336" s="70"/>
      <c r="F336" s="70"/>
      <c r="G336" s="59"/>
      <c r="H336" s="316"/>
      <c r="I336" s="316"/>
      <c r="J336" s="7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</row>
    <row r="337" spans="1:193" s="66" customFormat="1">
      <c r="A337" s="70"/>
      <c r="B337" s="70"/>
      <c r="C337" s="70"/>
      <c r="D337" s="70"/>
      <c r="E337" s="70"/>
      <c r="F337" s="70"/>
      <c r="G337" s="59"/>
      <c r="H337" s="316"/>
      <c r="I337" s="316"/>
      <c r="J337" s="7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</row>
    <row r="338" spans="1:193" s="66" customFormat="1">
      <c r="A338" s="70"/>
      <c r="B338" s="70"/>
      <c r="C338" s="70"/>
      <c r="D338" s="70"/>
      <c r="E338" s="70"/>
      <c r="F338" s="70"/>
      <c r="G338" s="59"/>
      <c r="H338" s="316"/>
      <c r="I338" s="316"/>
      <c r="J338" s="7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</row>
    <row r="339" spans="1:193" s="66" customFormat="1">
      <c r="A339" s="70"/>
      <c r="B339" s="70"/>
      <c r="C339" s="70"/>
      <c r="D339" s="70"/>
      <c r="E339" s="70"/>
      <c r="F339" s="70"/>
      <c r="G339" s="59"/>
      <c r="H339" s="316"/>
      <c r="I339" s="316"/>
      <c r="J339" s="7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</row>
    <row r="340" spans="1:193" s="66" customFormat="1">
      <c r="A340" s="70"/>
      <c r="B340" s="70"/>
      <c r="C340" s="70"/>
      <c r="D340" s="70"/>
      <c r="E340" s="70"/>
      <c r="F340" s="70"/>
      <c r="G340" s="59"/>
      <c r="H340" s="316"/>
      <c r="I340" s="316"/>
      <c r="J340" s="7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</row>
    <row r="341" spans="1:193" s="66" customFormat="1">
      <c r="A341" s="70"/>
      <c r="B341" s="70"/>
      <c r="C341" s="70"/>
      <c r="D341" s="70"/>
      <c r="E341" s="70"/>
      <c r="F341" s="70"/>
      <c r="G341" s="59"/>
      <c r="H341" s="316"/>
      <c r="I341" s="316"/>
      <c r="J341" s="7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</row>
    <row r="342" spans="1:193" s="66" customFormat="1">
      <c r="A342" s="70"/>
      <c r="B342" s="70"/>
      <c r="C342" s="70"/>
      <c r="D342" s="70"/>
      <c r="E342" s="70"/>
      <c r="F342" s="70"/>
      <c r="G342" s="59"/>
      <c r="H342" s="316"/>
      <c r="I342" s="316"/>
      <c r="J342" s="7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</row>
    <row r="343" spans="1:193" s="66" customFormat="1">
      <c r="A343" s="70"/>
      <c r="B343" s="70"/>
      <c r="C343" s="70"/>
      <c r="D343" s="70"/>
      <c r="E343" s="70"/>
      <c r="F343" s="70"/>
      <c r="G343" s="59"/>
      <c r="H343" s="316"/>
      <c r="I343" s="316"/>
      <c r="J343" s="7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</row>
    <row r="344" spans="1:193" s="66" customFormat="1">
      <c r="A344" s="70"/>
      <c r="B344" s="70"/>
      <c r="C344" s="70"/>
      <c r="D344" s="70"/>
      <c r="E344" s="70"/>
      <c r="F344" s="70"/>
      <c r="G344" s="59"/>
      <c r="H344" s="316"/>
      <c r="I344" s="316"/>
      <c r="J344" s="7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</row>
    <row r="345" spans="1:193" s="66" customFormat="1">
      <c r="A345" s="70"/>
      <c r="B345" s="70"/>
      <c r="C345" s="70"/>
      <c r="D345" s="70"/>
      <c r="E345" s="70"/>
      <c r="F345" s="70"/>
      <c r="G345" s="59"/>
      <c r="H345" s="316"/>
      <c r="I345" s="316"/>
      <c r="J345" s="7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</row>
    <row r="346" spans="1:193" s="66" customFormat="1">
      <c r="A346" s="70"/>
      <c r="B346" s="70"/>
      <c r="C346" s="70"/>
      <c r="D346" s="70"/>
      <c r="E346" s="70"/>
      <c r="F346" s="70"/>
      <c r="G346" s="59"/>
      <c r="H346" s="316"/>
      <c r="I346" s="316"/>
      <c r="J346" s="7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</row>
    <row r="347" spans="1:193" s="66" customFormat="1">
      <c r="A347" s="70"/>
      <c r="B347" s="70"/>
      <c r="C347" s="70"/>
      <c r="D347" s="70"/>
      <c r="E347" s="70"/>
      <c r="F347" s="70"/>
      <c r="G347" s="59"/>
      <c r="H347" s="316"/>
      <c r="I347" s="316"/>
      <c r="J347" s="7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</row>
    <row r="348" spans="1:193" s="66" customFormat="1">
      <c r="A348" s="70"/>
      <c r="B348" s="70"/>
      <c r="C348" s="70"/>
      <c r="D348" s="70"/>
      <c r="E348" s="70"/>
      <c r="F348" s="70"/>
      <c r="G348" s="59"/>
      <c r="H348" s="316"/>
      <c r="I348" s="316"/>
      <c r="J348" s="7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</row>
    <row r="349" spans="1:193" s="66" customFormat="1">
      <c r="A349" s="70"/>
      <c r="B349" s="70"/>
      <c r="C349" s="70"/>
      <c r="D349" s="70"/>
      <c r="E349" s="70"/>
      <c r="F349" s="70"/>
      <c r="G349" s="59"/>
      <c r="H349" s="316"/>
      <c r="I349" s="316"/>
      <c r="J349" s="7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</row>
    <row r="350" spans="1:193" s="66" customFormat="1">
      <c r="A350" s="70"/>
      <c r="B350" s="70"/>
      <c r="C350" s="70"/>
      <c r="D350" s="70"/>
      <c r="E350" s="70"/>
      <c r="F350" s="70"/>
      <c r="G350" s="59"/>
      <c r="H350" s="316"/>
      <c r="I350" s="316"/>
      <c r="J350" s="7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</row>
    <row r="351" spans="1:193" s="66" customFormat="1">
      <c r="A351" s="70"/>
      <c r="B351" s="70"/>
      <c r="C351" s="70"/>
      <c r="D351" s="70"/>
      <c r="E351" s="70"/>
      <c r="F351" s="70"/>
      <c r="G351" s="59"/>
      <c r="H351" s="316"/>
      <c r="I351" s="316"/>
      <c r="J351" s="7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</row>
    <row r="352" spans="1:193" s="66" customFormat="1">
      <c r="A352" s="70"/>
      <c r="B352" s="70"/>
      <c r="C352" s="70"/>
      <c r="D352" s="70"/>
      <c r="E352" s="70"/>
      <c r="F352" s="70"/>
      <c r="G352" s="59"/>
      <c r="H352" s="316"/>
      <c r="I352" s="316"/>
      <c r="J352" s="7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</row>
    <row r="353" spans="1:193" s="66" customFormat="1">
      <c r="A353" s="70"/>
      <c r="B353" s="70"/>
      <c r="C353" s="70"/>
      <c r="D353" s="70"/>
      <c r="E353" s="70"/>
      <c r="F353" s="70"/>
      <c r="G353" s="59"/>
      <c r="H353" s="316"/>
      <c r="I353" s="316"/>
      <c r="J353" s="7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</row>
    <row r="354" spans="1:193" s="66" customFormat="1">
      <c r="A354" s="70"/>
      <c r="B354" s="70"/>
      <c r="C354" s="70"/>
      <c r="D354" s="70"/>
      <c r="E354" s="70"/>
      <c r="F354" s="70"/>
      <c r="G354" s="59"/>
      <c r="H354" s="316"/>
      <c r="I354" s="316"/>
      <c r="J354" s="7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</row>
    <row r="355" spans="1:193" s="66" customFormat="1">
      <c r="A355" s="70"/>
      <c r="B355" s="70"/>
      <c r="C355" s="70"/>
      <c r="D355" s="70"/>
      <c r="E355" s="70"/>
      <c r="F355" s="70"/>
      <c r="G355" s="59"/>
      <c r="H355" s="316"/>
      <c r="I355" s="316"/>
      <c r="J355" s="7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</row>
    <row r="356" spans="1:193" s="66" customFormat="1">
      <c r="A356" s="70"/>
      <c r="B356" s="70"/>
      <c r="C356" s="70"/>
      <c r="D356" s="70"/>
      <c r="E356" s="70"/>
      <c r="F356" s="70"/>
      <c r="G356" s="59"/>
      <c r="H356" s="316"/>
      <c r="I356" s="316"/>
      <c r="J356" s="7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</row>
    <row r="357" spans="1:193" s="66" customFormat="1">
      <c r="A357" s="70"/>
      <c r="B357" s="70"/>
      <c r="C357" s="70"/>
      <c r="D357" s="70"/>
      <c r="E357" s="70"/>
      <c r="F357" s="70"/>
      <c r="G357" s="59"/>
      <c r="H357" s="316"/>
      <c r="I357" s="316"/>
      <c r="J357" s="7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</row>
    <row r="358" spans="1:193" s="66" customFormat="1">
      <c r="A358" s="70"/>
      <c r="B358" s="70"/>
      <c r="C358" s="70"/>
      <c r="D358" s="70"/>
      <c r="E358" s="70"/>
      <c r="F358" s="70"/>
      <c r="G358" s="59"/>
      <c r="H358" s="316"/>
      <c r="I358" s="316"/>
      <c r="J358" s="7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</row>
    <row r="359" spans="1:193" s="66" customFormat="1">
      <c r="A359" s="70"/>
      <c r="B359" s="70"/>
      <c r="C359" s="70"/>
      <c r="D359" s="70"/>
      <c r="E359" s="70"/>
      <c r="F359" s="70"/>
      <c r="G359" s="59"/>
      <c r="H359" s="316"/>
      <c r="I359" s="316"/>
      <c r="J359" s="7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</row>
    <row r="360" spans="1:193" s="66" customFormat="1">
      <c r="A360" s="70"/>
      <c r="B360" s="70"/>
      <c r="C360" s="70"/>
      <c r="D360" s="70"/>
      <c r="E360" s="70"/>
      <c r="F360" s="70"/>
      <c r="G360" s="59"/>
      <c r="H360" s="316"/>
      <c r="I360" s="316"/>
      <c r="J360" s="7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</row>
    <row r="361" spans="1:193" s="66" customFormat="1">
      <c r="A361" s="70"/>
      <c r="B361" s="70"/>
      <c r="C361" s="70"/>
      <c r="D361" s="70"/>
      <c r="E361" s="70"/>
      <c r="F361" s="70"/>
      <c r="G361" s="59"/>
      <c r="H361" s="316"/>
      <c r="I361" s="316"/>
      <c r="J361" s="7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</row>
    <row r="362" spans="1:193" s="66" customFormat="1">
      <c r="A362" s="70"/>
      <c r="B362" s="70"/>
      <c r="C362" s="70"/>
      <c r="D362" s="70"/>
      <c r="E362" s="70"/>
      <c r="F362" s="70"/>
      <c r="G362" s="59"/>
      <c r="H362" s="316"/>
      <c r="I362" s="316"/>
      <c r="J362" s="7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</row>
    <row r="363" spans="1:193" s="66" customFormat="1">
      <c r="A363" s="70"/>
      <c r="B363" s="70"/>
      <c r="C363" s="70"/>
      <c r="D363" s="70"/>
      <c r="E363" s="70"/>
      <c r="F363" s="70"/>
      <c r="G363" s="59"/>
      <c r="H363" s="316"/>
      <c r="I363" s="316"/>
      <c r="J363" s="7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</row>
    <row r="364" spans="1:193" s="66" customFormat="1">
      <c r="A364" s="70"/>
      <c r="B364" s="70"/>
      <c r="C364" s="70"/>
      <c r="D364" s="70"/>
      <c r="E364" s="70"/>
      <c r="F364" s="70"/>
      <c r="G364" s="59"/>
      <c r="H364" s="316"/>
      <c r="I364" s="316"/>
      <c r="J364" s="7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</row>
    <row r="365" spans="1:193" s="66" customFormat="1">
      <c r="A365" s="70"/>
      <c r="B365" s="70"/>
      <c r="C365" s="70"/>
      <c r="D365" s="70"/>
      <c r="E365" s="70"/>
      <c r="F365" s="70"/>
      <c r="G365" s="59"/>
      <c r="H365" s="316"/>
      <c r="I365" s="316"/>
      <c r="J365" s="7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</row>
    <row r="366" spans="1:193" s="66" customFormat="1">
      <c r="A366" s="70"/>
      <c r="B366" s="70"/>
      <c r="C366" s="70"/>
      <c r="D366" s="70"/>
      <c r="E366" s="70"/>
      <c r="F366" s="70"/>
      <c r="G366" s="59"/>
      <c r="H366" s="316"/>
      <c r="I366" s="316"/>
      <c r="J366" s="7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</row>
    <row r="367" spans="1:193" s="66" customFormat="1">
      <c r="A367" s="70"/>
      <c r="B367" s="70"/>
      <c r="C367" s="70"/>
      <c r="D367" s="70"/>
      <c r="E367" s="70"/>
      <c r="F367" s="70"/>
      <c r="G367" s="59"/>
      <c r="H367" s="316"/>
      <c r="I367" s="316"/>
      <c r="J367" s="7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</row>
    <row r="368" spans="1:193" s="66" customFormat="1">
      <c r="A368" s="70"/>
      <c r="B368" s="70"/>
      <c r="C368" s="70"/>
      <c r="D368" s="70"/>
      <c r="E368" s="70"/>
      <c r="F368" s="70"/>
      <c r="G368" s="59"/>
      <c r="H368" s="316"/>
      <c r="I368" s="316"/>
      <c r="J368" s="7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</row>
    <row r="369" spans="1:193" s="66" customFormat="1">
      <c r="A369" s="70"/>
      <c r="B369" s="70"/>
      <c r="C369" s="70"/>
      <c r="D369" s="70"/>
      <c r="E369" s="70"/>
      <c r="F369" s="70"/>
      <c r="G369" s="59"/>
      <c r="H369" s="316"/>
      <c r="I369" s="316"/>
      <c r="J369" s="7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</row>
    <row r="370" spans="1:193" s="66" customFormat="1">
      <c r="A370" s="70"/>
      <c r="B370" s="70"/>
      <c r="C370" s="70"/>
      <c r="D370" s="70"/>
      <c r="E370" s="70"/>
      <c r="F370" s="70"/>
      <c r="G370" s="59"/>
      <c r="H370" s="316"/>
      <c r="I370" s="316"/>
      <c r="J370" s="7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</row>
    <row r="371" spans="1:193" s="66" customFormat="1">
      <c r="A371" s="70"/>
      <c r="B371" s="70"/>
      <c r="C371" s="70"/>
      <c r="D371" s="70"/>
      <c r="E371" s="70"/>
      <c r="F371" s="70"/>
      <c r="G371" s="59"/>
      <c r="H371" s="316"/>
      <c r="I371" s="316"/>
      <c r="J371" s="7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</row>
    <row r="372" spans="1:193" s="66" customFormat="1">
      <c r="A372" s="70"/>
      <c r="B372" s="70"/>
      <c r="C372" s="70"/>
      <c r="D372" s="70"/>
      <c r="E372" s="70"/>
      <c r="F372" s="70"/>
      <c r="G372" s="59"/>
      <c r="H372" s="316"/>
      <c r="I372" s="316"/>
      <c r="J372" s="7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</row>
    <row r="373" spans="1:193" s="66" customFormat="1">
      <c r="A373" s="70"/>
      <c r="B373" s="70"/>
      <c r="C373" s="70"/>
      <c r="D373" s="70"/>
      <c r="E373" s="70"/>
      <c r="F373" s="70"/>
      <c r="G373" s="59"/>
      <c r="H373" s="316"/>
      <c r="I373" s="316"/>
      <c r="J373" s="7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</row>
    <row r="374" spans="1:193" s="66" customFormat="1">
      <c r="A374" s="70"/>
      <c r="B374" s="70"/>
      <c r="C374" s="70"/>
      <c r="D374" s="70"/>
      <c r="E374" s="70"/>
      <c r="F374" s="70"/>
      <c r="G374" s="59"/>
      <c r="H374" s="316"/>
      <c r="I374" s="316"/>
      <c r="J374" s="7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</row>
    <row r="375" spans="1:193" s="66" customFormat="1">
      <c r="A375" s="70"/>
      <c r="B375" s="70"/>
      <c r="C375" s="70"/>
      <c r="D375" s="70"/>
      <c r="E375" s="70"/>
      <c r="F375" s="70"/>
      <c r="G375" s="59"/>
      <c r="H375" s="316"/>
      <c r="I375" s="316"/>
      <c r="J375" s="7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</row>
    <row r="376" spans="1:193" s="66" customFormat="1">
      <c r="A376" s="70"/>
      <c r="B376" s="70"/>
      <c r="C376" s="70"/>
      <c r="D376" s="70"/>
      <c r="E376" s="70"/>
      <c r="F376" s="70"/>
      <c r="G376" s="59"/>
      <c r="H376" s="316"/>
      <c r="I376" s="316"/>
      <c r="J376" s="7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</row>
    <row r="377" spans="1:193" s="66" customFormat="1">
      <c r="A377" s="70"/>
      <c r="B377" s="70"/>
      <c r="C377" s="70"/>
      <c r="D377" s="70"/>
      <c r="E377" s="70"/>
      <c r="F377" s="70"/>
      <c r="G377" s="59"/>
      <c r="H377" s="316"/>
      <c r="I377" s="316"/>
      <c r="J377" s="7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</row>
    <row r="378" spans="1:193" s="66" customFormat="1">
      <c r="A378" s="70"/>
      <c r="B378" s="70"/>
      <c r="C378" s="70"/>
      <c r="D378" s="70"/>
      <c r="E378" s="70"/>
      <c r="F378" s="70"/>
      <c r="G378" s="59"/>
      <c r="H378" s="316"/>
      <c r="I378" s="316"/>
      <c r="J378" s="7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</row>
    <row r="379" spans="1:193" s="66" customFormat="1">
      <c r="A379" s="70"/>
      <c r="B379" s="70"/>
      <c r="C379" s="70"/>
      <c r="D379" s="70"/>
      <c r="E379" s="70"/>
      <c r="F379" s="70"/>
      <c r="G379" s="59"/>
      <c r="H379" s="316"/>
      <c r="I379" s="316"/>
      <c r="J379" s="7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</row>
    <row r="380" spans="1:193" s="66" customFormat="1">
      <c r="A380" s="70"/>
      <c r="B380" s="70"/>
      <c r="C380" s="70"/>
      <c r="D380" s="70"/>
      <c r="E380" s="70"/>
      <c r="F380" s="70"/>
      <c r="G380" s="59"/>
      <c r="H380" s="316"/>
      <c r="I380" s="316"/>
      <c r="J380" s="7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</row>
    <row r="381" spans="1:193" s="66" customFormat="1">
      <c r="A381" s="70"/>
      <c r="B381" s="70"/>
      <c r="C381" s="70"/>
      <c r="D381" s="70"/>
      <c r="E381" s="70"/>
      <c r="F381" s="70"/>
      <c r="G381" s="59"/>
      <c r="H381" s="316"/>
      <c r="I381" s="316"/>
      <c r="J381" s="7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</row>
    <row r="382" spans="1:193" s="66" customFormat="1">
      <c r="A382" s="70"/>
      <c r="B382" s="70"/>
      <c r="C382" s="70"/>
      <c r="D382" s="70"/>
      <c r="E382" s="70"/>
      <c r="F382" s="70"/>
      <c r="G382" s="59"/>
      <c r="H382" s="316"/>
      <c r="I382" s="316"/>
      <c r="J382" s="7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</row>
    <row r="383" spans="1:193" s="66" customFormat="1">
      <c r="A383" s="70"/>
      <c r="B383" s="70"/>
      <c r="C383" s="70"/>
      <c r="D383" s="70"/>
      <c r="E383" s="70"/>
      <c r="F383" s="70"/>
      <c r="G383" s="59"/>
      <c r="H383" s="316"/>
      <c r="I383" s="316"/>
      <c r="J383" s="7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</row>
    <row r="384" spans="1:193" s="66" customFormat="1">
      <c r="A384" s="70"/>
      <c r="B384" s="70"/>
      <c r="C384" s="70"/>
      <c r="D384" s="70"/>
      <c r="E384" s="70"/>
      <c r="F384" s="70"/>
      <c r="G384" s="59"/>
      <c r="H384" s="316"/>
      <c r="I384" s="316"/>
      <c r="J384" s="7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</row>
    <row r="385" spans="1:193" s="66" customFormat="1">
      <c r="A385" s="70"/>
      <c r="B385" s="70"/>
      <c r="C385" s="70"/>
      <c r="D385" s="70"/>
      <c r="E385" s="70"/>
      <c r="F385" s="70"/>
      <c r="G385" s="59"/>
      <c r="H385" s="316"/>
      <c r="I385" s="316"/>
      <c r="J385" s="7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</row>
    <row r="386" spans="1:193" s="66" customFormat="1">
      <c r="A386" s="70"/>
      <c r="B386" s="70"/>
      <c r="C386" s="70"/>
      <c r="D386" s="70"/>
      <c r="E386" s="70"/>
      <c r="F386" s="70"/>
      <c r="G386" s="59"/>
      <c r="H386" s="316"/>
      <c r="I386" s="316"/>
      <c r="J386" s="7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</row>
    <row r="387" spans="1:193" s="66" customFormat="1">
      <c r="A387" s="70"/>
      <c r="B387" s="70"/>
      <c r="C387" s="70"/>
      <c r="D387" s="70"/>
      <c r="E387" s="70"/>
      <c r="F387" s="70"/>
      <c r="G387" s="59"/>
      <c r="H387" s="316"/>
      <c r="I387" s="316"/>
      <c r="J387" s="7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</row>
    <row r="388" spans="1:193" s="66" customFormat="1">
      <c r="A388" s="70"/>
      <c r="B388" s="70"/>
      <c r="C388" s="70"/>
      <c r="D388" s="70"/>
      <c r="E388" s="70"/>
      <c r="F388" s="70"/>
      <c r="G388" s="59"/>
      <c r="H388" s="316"/>
      <c r="I388" s="316"/>
      <c r="J388" s="7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</row>
    <row r="389" spans="1:193" s="66" customFormat="1">
      <c r="A389" s="70"/>
      <c r="B389" s="70"/>
      <c r="C389" s="70"/>
      <c r="D389" s="70"/>
      <c r="E389" s="70"/>
      <c r="F389" s="70"/>
      <c r="G389" s="59"/>
      <c r="H389" s="316"/>
      <c r="I389" s="316"/>
      <c r="J389" s="7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</row>
    <row r="390" spans="1:193" s="66" customFormat="1">
      <c r="A390" s="70"/>
      <c r="B390" s="70"/>
      <c r="C390" s="70"/>
      <c r="D390" s="70"/>
      <c r="E390" s="70"/>
      <c r="F390" s="70"/>
      <c r="G390" s="59"/>
      <c r="H390" s="316"/>
      <c r="I390" s="316"/>
      <c r="J390" s="7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</row>
    <row r="391" spans="1:193" s="66" customFormat="1">
      <c r="A391" s="70"/>
      <c r="B391" s="70"/>
      <c r="C391" s="70"/>
      <c r="D391" s="70"/>
      <c r="E391" s="70"/>
      <c r="F391" s="70"/>
      <c r="G391" s="59"/>
      <c r="H391" s="316"/>
      <c r="I391" s="316"/>
      <c r="J391" s="7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</row>
    <row r="392" spans="1:193" s="66" customFormat="1">
      <c r="A392" s="70"/>
      <c r="B392" s="70"/>
      <c r="C392" s="70"/>
      <c r="D392" s="70"/>
      <c r="E392" s="70"/>
      <c r="F392" s="70"/>
      <c r="G392" s="59"/>
      <c r="H392" s="316"/>
      <c r="I392" s="316"/>
      <c r="J392" s="7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</row>
    <row r="393" spans="1:193" s="66" customFormat="1">
      <c r="A393" s="70"/>
      <c r="B393" s="70"/>
      <c r="C393" s="70"/>
      <c r="D393" s="70"/>
      <c r="E393" s="70"/>
      <c r="F393" s="70"/>
      <c r="G393" s="59"/>
      <c r="H393" s="316"/>
      <c r="I393" s="316"/>
      <c r="J393" s="7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</row>
    <row r="394" spans="1:193" s="66" customFormat="1">
      <c r="A394" s="70"/>
      <c r="B394" s="70"/>
      <c r="C394" s="70"/>
      <c r="D394" s="70"/>
      <c r="E394" s="70"/>
      <c r="F394" s="70"/>
      <c r="G394" s="59"/>
      <c r="H394" s="316"/>
      <c r="I394" s="316"/>
      <c r="J394" s="7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</row>
    <row r="395" spans="1:193" s="66" customFormat="1">
      <c r="A395" s="70"/>
      <c r="B395" s="70"/>
      <c r="C395" s="70"/>
      <c r="D395" s="70"/>
      <c r="E395" s="70"/>
      <c r="F395" s="70"/>
      <c r="G395" s="59"/>
      <c r="H395" s="316"/>
      <c r="I395" s="316"/>
      <c r="J395" s="7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</row>
    <row r="396" spans="1:193" s="66" customFormat="1">
      <c r="A396" s="70"/>
      <c r="B396" s="70"/>
      <c r="C396" s="70"/>
      <c r="D396" s="70"/>
      <c r="E396" s="70"/>
      <c r="F396" s="70"/>
      <c r="G396" s="59"/>
      <c r="H396" s="316"/>
      <c r="I396" s="316"/>
      <c r="J396" s="7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</row>
    <row r="397" spans="1:193" s="66" customFormat="1">
      <c r="A397" s="70"/>
      <c r="B397" s="70"/>
      <c r="C397" s="70"/>
      <c r="D397" s="70"/>
      <c r="E397" s="70"/>
      <c r="F397" s="70"/>
      <c r="G397" s="59"/>
      <c r="H397" s="316"/>
      <c r="I397" s="316"/>
      <c r="J397" s="7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</row>
    <row r="398" spans="1:193" s="66" customFormat="1">
      <c r="A398" s="70"/>
      <c r="B398" s="70"/>
      <c r="C398" s="70"/>
      <c r="D398" s="70"/>
      <c r="E398" s="70"/>
      <c r="F398" s="70"/>
      <c r="G398" s="59"/>
      <c r="H398" s="316"/>
      <c r="I398" s="316"/>
      <c r="J398" s="7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</row>
    <row r="399" spans="1:193" s="66" customFormat="1">
      <c r="A399" s="70"/>
      <c r="B399" s="70"/>
      <c r="C399" s="70"/>
      <c r="D399" s="70"/>
      <c r="E399" s="70"/>
      <c r="F399" s="70"/>
      <c r="G399" s="59"/>
      <c r="H399" s="316"/>
      <c r="I399" s="316"/>
      <c r="J399" s="7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</row>
    <row r="400" spans="1:193" s="66" customFormat="1">
      <c r="A400" s="70"/>
      <c r="B400" s="70"/>
      <c r="C400" s="70"/>
      <c r="D400" s="70"/>
      <c r="E400" s="70"/>
      <c r="F400" s="70"/>
      <c r="G400" s="59"/>
      <c r="H400" s="316"/>
      <c r="I400" s="316"/>
      <c r="J400" s="7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</row>
    <row r="401" spans="1:193" s="66" customFormat="1">
      <c r="A401" s="70"/>
      <c r="B401" s="70"/>
      <c r="C401" s="70"/>
      <c r="D401" s="70"/>
      <c r="E401" s="70"/>
      <c r="F401" s="70"/>
      <c r="G401" s="59"/>
      <c r="H401" s="316"/>
      <c r="I401" s="316"/>
      <c r="J401" s="7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</row>
    <row r="402" spans="1:193" s="66" customFormat="1">
      <c r="A402" s="70"/>
      <c r="B402" s="70"/>
      <c r="C402" s="70"/>
      <c r="D402" s="70"/>
      <c r="E402" s="70"/>
      <c r="F402" s="70"/>
      <c r="G402" s="59"/>
      <c r="H402" s="316"/>
      <c r="I402" s="316"/>
      <c r="J402" s="7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</row>
    <row r="403" spans="1:193" s="66" customFormat="1">
      <c r="A403" s="70"/>
      <c r="B403" s="70"/>
      <c r="C403" s="70"/>
      <c r="D403" s="70"/>
      <c r="E403" s="70"/>
      <c r="F403" s="70"/>
      <c r="G403" s="59"/>
      <c r="H403" s="316"/>
      <c r="I403" s="316"/>
      <c r="J403" s="7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</row>
    <row r="404" spans="1:193" s="66" customFormat="1">
      <c r="A404" s="70"/>
      <c r="B404" s="70"/>
      <c r="C404" s="70"/>
      <c r="D404" s="70"/>
      <c r="E404" s="70"/>
      <c r="F404" s="70"/>
      <c r="G404" s="59"/>
      <c r="H404" s="316"/>
      <c r="I404" s="316"/>
      <c r="J404" s="7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</row>
    <row r="405" spans="1:193" s="66" customFormat="1">
      <c r="A405" s="70"/>
      <c r="B405" s="70"/>
      <c r="C405" s="70"/>
      <c r="D405" s="70"/>
      <c r="E405" s="70"/>
      <c r="F405" s="70"/>
      <c r="G405" s="59"/>
      <c r="H405" s="316"/>
      <c r="I405" s="316"/>
      <c r="J405" s="7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</row>
    <row r="406" spans="1:193" s="66" customFormat="1">
      <c r="A406" s="70"/>
      <c r="B406" s="70"/>
      <c r="C406" s="70"/>
      <c r="D406" s="70"/>
      <c r="E406" s="70"/>
      <c r="F406" s="70"/>
      <c r="G406" s="59"/>
      <c r="H406" s="316"/>
      <c r="I406" s="316"/>
      <c r="J406" s="7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</row>
    <row r="407" spans="1:193" s="66" customFormat="1">
      <c r="A407" s="70"/>
      <c r="B407" s="70"/>
      <c r="C407" s="70"/>
      <c r="D407" s="70"/>
      <c r="E407" s="70"/>
      <c r="F407" s="70"/>
      <c r="G407" s="59"/>
      <c r="H407" s="316"/>
      <c r="I407" s="316"/>
      <c r="J407" s="7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</row>
    <row r="408" spans="1:193" s="66" customFormat="1">
      <c r="A408" s="70"/>
      <c r="B408" s="70"/>
      <c r="C408" s="70"/>
      <c r="D408" s="70"/>
      <c r="E408" s="70"/>
      <c r="F408" s="70"/>
      <c r="G408" s="59"/>
      <c r="H408" s="316"/>
      <c r="I408" s="316"/>
      <c r="J408" s="7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</row>
    <row r="409" spans="1:193" s="66" customFormat="1">
      <c r="A409" s="70"/>
      <c r="B409" s="70"/>
      <c r="C409" s="70"/>
      <c r="D409" s="70"/>
      <c r="E409" s="70"/>
      <c r="F409" s="70"/>
      <c r="G409" s="59"/>
      <c r="H409" s="316"/>
      <c r="I409" s="316"/>
      <c r="J409" s="7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</row>
    <row r="410" spans="1:193" s="66" customFormat="1">
      <c r="A410" s="70"/>
      <c r="B410" s="70"/>
      <c r="C410" s="70"/>
      <c r="D410" s="70"/>
      <c r="E410" s="70"/>
      <c r="F410" s="70"/>
      <c r="G410" s="59"/>
      <c r="H410" s="316"/>
      <c r="I410" s="316"/>
      <c r="J410" s="7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</row>
    <row r="411" spans="1:193" s="66" customFormat="1">
      <c r="A411" s="70"/>
      <c r="B411" s="70"/>
      <c r="C411" s="70"/>
      <c r="D411" s="70"/>
      <c r="E411" s="70"/>
      <c r="F411" s="70"/>
      <c r="G411" s="59"/>
      <c r="H411" s="316"/>
      <c r="I411" s="316"/>
      <c r="J411" s="7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</row>
    <row r="412" spans="1:193" s="66" customFormat="1">
      <c r="A412" s="70"/>
      <c r="B412" s="70"/>
      <c r="C412" s="70"/>
      <c r="D412" s="70"/>
      <c r="E412" s="70"/>
      <c r="F412" s="70"/>
      <c r="G412" s="59"/>
      <c r="H412" s="316"/>
      <c r="I412" s="316"/>
      <c r="J412" s="7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</row>
    <row r="413" spans="1:193" s="66" customFormat="1">
      <c r="A413" s="70"/>
      <c r="B413" s="70"/>
      <c r="C413" s="70"/>
      <c r="D413" s="70"/>
      <c r="E413" s="70"/>
      <c r="F413" s="70"/>
      <c r="G413" s="59"/>
      <c r="H413" s="316"/>
      <c r="I413" s="316"/>
      <c r="J413" s="7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</row>
    <row r="414" spans="1:193" s="66" customFormat="1">
      <c r="A414" s="70"/>
      <c r="B414" s="70"/>
      <c r="C414" s="70"/>
      <c r="D414" s="70"/>
      <c r="E414" s="70"/>
      <c r="F414" s="70"/>
      <c r="G414" s="59"/>
      <c r="H414" s="316"/>
      <c r="I414" s="316"/>
      <c r="J414" s="7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</row>
    <row r="415" spans="1:193" s="66" customFormat="1">
      <c r="A415" s="70"/>
      <c r="B415" s="70"/>
      <c r="C415" s="70"/>
      <c r="D415" s="70"/>
      <c r="E415" s="70"/>
      <c r="F415" s="70"/>
      <c r="G415" s="59"/>
      <c r="H415" s="316"/>
      <c r="I415" s="316"/>
      <c r="J415" s="7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</row>
    <row r="416" spans="1:193" s="66" customFormat="1">
      <c r="A416" s="70"/>
      <c r="B416" s="70"/>
      <c r="C416" s="70"/>
      <c r="D416" s="70"/>
      <c r="E416" s="70"/>
      <c r="F416" s="70"/>
      <c r="G416" s="59"/>
      <c r="H416" s="316"/>
      <c r="I416" s="316"/>
      <c r="J416" s="7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</row>
    <row r="417" spans="1:193" s="66" customFormat="1">
      <c r="A417" s="70"/>
      <c r="B417" s="70"/>
      <c r="C417" s="70"/>
      <c r="D417" s="70"/>
      <c r="E417" s="70"/>
      <c r="F417" s="70"/>
      <c r="G417" s="59"/>
      <c r="H417" s="316"/>
      <c r="I417" s="316"/>
      <c r="J417" s="7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</row>
    <row r="418" spans="1:193" s="66" customFormat="1">
      <c r="A418" s="70"/>
      <c r="B418" s="70"/>
      <c r="C418" s="70"/>
      <c r="D418" s="70"/>
      <c r="E418" s="70"/>
      <c r="F418" s="70"/>
      <c r="G418" s="59"/>
      <c r="H418" s="316"/>
      <c r="I418" s="316"/>
      <c r="J418" s="7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</row>
    <row r="419" spans="1:193" s="66" customFormat="1">
      <c r="A419" s="70"/>
      <c r="B419" s="70"/>
      <c r="C419" s="70"/>
      <c r="D419" s="70"/>
      <c r="E419" s="70"/>
      <c r="F419" s="70"/>
      <c r="G419" s="59"/>
      <c r="H419" s="316"/>
      <c r="I419" s="316"/>
      <c r="J419" s="7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</row>
    <row r="420" spans="1:193" s="66" customFormat="1">
      <c r="A420" s="70"/>
      <c r="B420" s="70"/>
      <c r="C420" s="70"/>
      <c r="D420" s="70"/>
      <c r="E420" s="70"/>
      <c r="F420" s="70"/>
      <c r="G420" s="59"/>
      <c r="H420" s="316"/>
      <c r="I420" s="316"/>
      <c r="J420" s="7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</row>
    <row r="421" spans="1:193" s="66" customFormat="1">
      <c r="A421" s="70"/>
      <c r="B421" s="70"/>
      <c r="C421" s="70"/>
      <c r="D421" s="70"/>
      <c r="E421" s="70"/>
      <c r="F421" s="70"/>
      <c r="G421" s="59"/>
      <c r="H421" s="316"/>
      <c r="I421" s="316"/>
      <c r="J421" s="7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</row>
    <row r="422" spans="1:193" s="66" customFormat="1">
      <c r="A422" s="70"/>
      <c r="B422" s="70"/>
      <c r="C422" s="70"/>
      <c r="D422" s="70"/>
      <c r="E422" s="70"/>
      <c r="F422" s="70"/>
      <c r="G422" s="59"/>
      <c r="H422" s="316"/>
      <c r="I422" s="316"/>
      <c r="J422" s="7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</row>
    <row r="423" spans="1:193" s="66" customFormat="1">
      <c r="A423" s="70"/>
      <c r="B423" s="70"/>
      <c r="C423" s="70"/>
      <c r="D423" s="70"/>
      <c r="E423" s="70"/>
      <c r="F423" s="70"/>
      <c r="G423" s="59"/>
      <c r="H423" s="316"/>
      <c r="I423" s="316"/>
      <c r="J423" s="7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</row>
    <row r="424" spans="1:193" s="66" customFormat="1">
      <c r="A424" s="70"/>
      <c r="B424" s="70"/>
      <c r="C424" s="70"/>
      <c r="D424" s="70"/>
      <c r="E424" s="70"/>
      <c r="F424" s="70"/>
      <c r="G424" s="59"/>
      <c r="H424" s="316"/>
      <c r="I424" s="316"/>
      <c r="J424" s="7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</row>
    <row r="425" spans="1:193" s="66" customFormat="1">
      <c r="A425" s="70"/>
      <c r="B425" s="70"/>
      <c r="C425" s="70"/>
      <c r="D425" s="70"/>
      <c r="E425" s="70"/>
      <c r="F425" s="70"/>
      <c r="G425" s="59"/>
      <c r="H425" s="316"/>
      <c r="I425" s="316"/>
      <c r="J425" s="7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</row>
    <row r="426" spans="1:193" s="66" customFormat="1">
      <c r="A426" s="70"/>
      <c r="B426" s="70"/>
      <c r="C426" s="70"/>
      <c r="D426" s="70"/>
      <c r="E426" s="70"/>
      <c r="F426" s="70"/>
      <c r="G426" s="59"/>
      <c r="H426" s="316"/>
      <c r="I426" s="316"/>
      <c r="J426" s="7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</row>
    <row r="427" spans="1:193" s="66" customFormat="1">
      <c r="A427" s="70"/>
      <c r="B427" s="70"/>
      <c r="C427" s="70"/>
      <c r="D427" s="70"/>
      <c r="E427" s="70"/>
      <c r="F427" s="70"/>
      <c r="G427" s="59"/>
      <c r="H427" s="316"/>
      <c r="I427" s="316"/>
      <c r="J427" s="7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</row>
    <row r="428" spans="1:193" s="66" customFormat="1">
      <c r="A428" s="70"/>
      <c r="B428" s="70"/>
      <c r="C428" s="70"/>
      <c r="D428" s="70"/>
      <c r="E428" s="70"/>
      <c r="F428" s="70"/>
      <c r="G428" s="59"/>
      <c r="H428" s="316"/>
      <c r="I428" s="316"/>
      <c r="J428" s="7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</row>
    <row r="429" spans="1:193" s="66" customFormat="1">
      <c r="A429" s="70"/>
      <c r="B429" s="70"/>
      <c r="C429" s="70"/>
      <c r="D429" s="70"/>
      <c r="E429" s="70"/>
      <c r="F429" s="70"/>
      <c r="G429" s="59"/>
      <c r="H429" s="316"/>
      <c r="I429" s="316"/>
      <c r="J429" s="7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</row>
    <row r="430" spans="1:193" s="66" customFormat="1">
      <c r="A430" s="70"/>
      <c r="B430" s="70"/>
      <c r="C430" s="70"/>
      <c r="D430" s="70"/>
      <c r="E430" s="70"/>
      <c r="F430" s="70"/>
      <c r="G430" s="59"/>
      <c r="H430" s="316"/>
      <c r="I430" s="316"/>
      <c r="J430" s="7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</row>
    <row r="431" spans="1:193" s="66" customFormat="1">
      <c r="A431" s="70"/>
      <c r="B431" s="70"/>
      <c r="C431" s="70"/>
      <c r="D431" s="70"/>
      <c r="E431" s="70"/>
      <c r="F431" s="70"/>
      <c r="G431" s="59"/>
      <c r="H431" s="316"/>
      <c r="I431" s="316"/>
      <c r="J431" s="7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</row>
    <row r="432" spans="1:193" s="66" customFormat="1">
      <c r="A432" s="70"/>
      <c r="B432" s="70"/>
      <c r="C432" s="70"/>
      <c r="D432" s="70"/>
      <c r="E432" s="70"/>
      <c r="F432" s="70"/>
      <c r="G432" s="59"/>
      <c r="H432" s="316"/>
      <c r="I432" s="316"/>
      <c r="J432" s="7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</row>
    <row r="433" spans="1:193" s="66" customFormat="1">
      <c r="A433" s="70"/>
      <c r="B433" s="70"/>
      <c r="C433" s="70"/>
      <c r="D433" s="70"/>
      <c r="E433" s="70"/>
      <c r="F433" s="70"/>
      <c r="G433" s="59"/>
      <c r="H433" s="316"/>
      <c r="I433" s="316"/>
      <c r="J433" s="7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</row>
    <row r="434" spans="1:193" s="66" customFormat="1">
      <c r="A434" s="70"/>
      <c r="B434" s="70"/>
      <c r="C434" s="70"/>
      <c r="D434" s="70"/>
      <c r="E434" s="70"/>
      <c r="F434" s="70"/>
      <c r="G434" s="59"/>
      <c r="H434" s="316"/>
      <c r="I434" s="316"/>
      <c r="J434" s="7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</row>
    <row r="435" spans="1:193" s="66" customFormat="1">
      <c r="A435" s="70"/>
      <c r="B435" s="70"/>
      <c r="C435" s="70"/>
      <c r="D435" s="70"/>
      <c r="E435" s="70"/>
      <c r="F435" s="70"/>
      <c r="G435" s="59"/>
      <c r="H435" s="316"/>
      <c r="I435" s="316"/>
      <c r="J435" s="7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</row>
    <row r="436" spans="1:193" s="66" customFormat="1">
      <c r="A436" s="70"/>
      <c r="B436" s="70"/>
      <c r="C436" s="70"/>
      <c r="D436" s="70"/>
      <c r="E436" s="70"/>
      <c r="F436" s="70"/>
      <c r="G436" s="59"/>
      <c r="H436" s="316"/>
      <c r="I436" s="316"/>
      <c r="J436" s="7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</row>
    <row r="437" spans="1:193" s="66" customFormat="1">
      <c r="A437" s="70"/>
      <c r="B437" s="70"/>
      <c r="C437" s="70"/>
      <c r="D437" s="70"/>
      <c r="E437" s="70"/>
      <c r="F437" s="70"/>
      <c r="G437" s="59"/>
      <c r="H437" s="316"/>
      <c r="I437" s="316"/>
      <c r="J437" s="7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</row>
    <row r="438" spans="1:193" s="66" customFormat="1">
      <c r="A438" s="70"/>
      <c r="B438" s="70"/>
      <c r="C438" s="70"/>
      <c r="D438" s="70"/>
      <c r="E438" s="70"/>
      <c r="F438" s="70"/>
      <c r="G438" s="59"/>
      <c r="H438" s="316"/>
      <c r="I438" s="316"/>
      <c r="J438" s="7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</row>
    <row r="439" spans="1:193" s="66" customFormat="1">
      <c r="A439" s="70"/>
      <c r="B439" s="70"/>
      <c r="C439" s="70"/>
      <c r="D439" s="70"/>
      <c r="E439" s="70"/>
      <c r="F439" s="70"/>
      <c r="G439" s="59"/>
      <c r="H439" s="316"/>
      <c r="I439" s="316"/>
      <c r="J439" s="7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</row>
    <row r="440" spans="1:193" s="66" customFormat="1">
      <c r="A440" s="70"/>
      <c r="B440" s="70"/>
      <c r="C440" s="70"/>
      <c r="D440" s="70"/>
      <c r="E440" s="70"/>
      <c r="F440" s="70"/>
      <c r="G440" s="59"/>
      <c r="H440" s="316"/>
      <c r="I440" s="316"/>
      <c r="J440" s="7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</row>
    <row r="441" spans="1:193" s="66" customFormat="1">
      <c r="A441" s="70"/>
      <c r="B441" s="70"/>
      <c r="C441" s="70"/>
      <c r="D441" s="70"/>
      <c r="E441" s="70"/>
      <c r="F441" s="70"/>
      <c r="G441" s="59"/>
      <c r="H441" s="316"/>
      <c r="I441" s="316"/>
      <c r="J441" s="7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</row>
    <row r="442" spans="1:193" s="66" customFormat="1">
      <c r="A442" s="70"/>
      <c r="B442" s="70"/>
      <c r="C442" s="70"/>
      <c r="D442" s="70"/>
      <c r="E442" s="70"/>
      <c r="F442" s="70"/>
      <c r="G442" s="59"/>
      <c r="H442" s="316"/>
      <c r="I442" s="316"/>
      <c r="J442" s="7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</row>
    <row r="443" spans="1:193" s="66" customFormat="1">
      <c r="A443" s="70"/>
      <c r="B443" s="70"/>
      <c r="C443" s="70"/>
      <c r="D443" s="70"/>
      <c r="E443" s="70"/>
      <c r="F443" s="70"/>
      <c r="G443" s="59"/>
      <c r="H443" s="316"/>
      <c r="I443" s="316"/>
      <c r="J443" s="7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</row>
    <row r="444" spans="1:193" s="66" customFormat="1">
      <c r="A444" s="70"/>
      <c r="B444" s="70"/>
      <c r="C444" s="70"/>
      <c r="D444" s="70"/>
      <c r="E444" s="70"/>
      <c r="F444" s="70"/>
      <c r="G444" s="59"/>
      <c r="H444" s="316"/>
      <c r="I444" s="316"/>
      <c r="J444" s="7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</row>
    <row r="445" spans="1:193" s="66" customFormat="1">
      <c r="A445" s="70"/>
      <c r="B445" s="70"/>
      <c r="C445" s="70"/>
      <c r="D445" s="70"/>
      <c r="E445" s="70"/>
      <c r="F445" s="70"/>
      <c r="G445" s="59"/>
      <c r="H445" s="316"/>
      <c r="I445" s="316"/>
      <c r="J445" s="7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</row>
    <row r="446" spans="1:193" s="66" customFormat="1">
      <c r="A446" s="70"/>
      <c r="B446" s="70"/>
      <c r="C446" s="70"/>
      <c r="D446" s="70"/>
      <c r="E446" s="70"/>
      <c r="F446" s="70"/>
      <c r="G446" s="59"/>
      <c r="H446" s="316"/>
      <c r="I446" s="316"/>
      <c r="J446" s="7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</row>
    <row r="447" spans="1:193" s="66" customFormat="1">
      <c r="A447" s="70"/>
      <c r="B447" s="70"/>
      <c r="C447" s="70"/>
      <c r="D447" s="70"/>
      <c r="E447" s="70"/>
      <c r="F447" s="70"/>
      <c r="G447" s="59"/>
      <c r="H447" s="316"/>
      <c r="I447" s="316"/>
      <c r="J447" s="7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</row>
    <row r="448" spans="1:193" s="66" customFormat="1">
      <c r="A448" s="70"/>
      <c r="B448" s="70"/>
      <c r="C448" s="70"/>
      <c r="D448" s="70"/>
      <c r="E448" s="70"/>
      <c r="F448" s="70"/>
      <c r="G448" s="59"/>
      <c r="H448" s="316"/>
      <c r="I448" s="316"/>
      <c r="J448" s="7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</row>
    <row r="449" spans="1:193" s="66" customFormat="1">
      <c r="A449" s="70"/>
      <c r="B449" s="70"/>
      <c r="C449" s="70"/>
      <c r="D449" s="70"/>
      <c r="E449" s="70"/>
      <c r="F449" s="70"/>
      <c r="G449" s="59"/>
      <c r="H449" s="316"/>
      <c r="I449" s="316"/>
      <c r="J449" s="7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</row>
    <row r="450" spans="1:193" s="66" customFormat="1">
      <c r="A450" s="70"/>
      <c r="B450" s="70"/>
      <c r="C450" s="70"/>
      <c r="D450" s="70"/>
      <c r="E450" s="70"/>
      <c r="F450" s="70"/>
      <c r="G450" s="59"/>
      <c r="H450" s="316"/>
      <c r="I450" s="316"/>
      <c r="J450" s="7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</row>
    <row r="451" spans="1:193" s="66" customFormat="1">
      <c r="A451" s="70"/>
      <c r="B451" s="70"/>
      <c r="C451" s="70"/>
      <c r="D451" s="70"/>
      <c r="E451" s="70"/>
      <c r="F451" s="70"/>
      <c r="G451" s="59"/>
      <c r="H451" s="316"/>
      <c r="I451" s="316"/>
      <c r="J451" s="7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</row>
    <row r="452" spans="1:193" s="66" customFormat="1">
      <c r="A452" s="70"/>
      <c r="B452" s="70"/>
      <c r="C452" s="70"/>
      <c r="D452" s="70"/>
      <c r="E452" s="70"/>
      <c r="F452" s="70"/>
      <c r="G452" s="59"/>
      <c r="H452" s="316"/>
      <c r="I452" s="316"/>
      <c r="J452" s="7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</row>
    <row r="453" spans="1:193" s="66" customFormat="1">
      <c r="A453" s="70"/>
      <c r="B453" s="70"/>
      <c r="C453" s="70"/>
      <c r="D453" s="70"/>
      <c r="E453" s="70"/>
      <c r="F453" s="70"/>
      <c r="G453" s="59"/>
      <c r="H453" s="316"/>
      <c r="I453" s="316"/>
      <c r="J453" s="7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</row>
    <row r="454" spans="1:193" s="66" customFormat="1">
      <c r="A454" s="70"/>
      <c r="B454" s="70"/>
      <c r="C454" s="70"/>
      <c r="D454" s="70"/>
      <c r="E454" s="70"/>
      <c r="F454" s="70"/>
      <c r="G454" s="59"/>
      <c r="H454" s="316"/>
      <c r="I454" s="316"/>
      <c r="J454" s="7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</row>
    <row r="455" spans="1:193" s="66" customFormat="1">
      <c r="A455" s="70"/>
      <c r="B455" s="70"/>
      <c r="C455" s="70"/>
      <c r="D455" s="70"/>
      <c r="E455" s="70"/>
      <c r="F455" s="70"/>
      <c r="G455" s="59"/>
      <c r="H455" s="316"/>
      <c r="I455" s="316"/>
      <c r="J455" s="7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</row>
    <row r="456" spans="1:193" s="66" customFormat="1">
      <c r="A456" s="70"/>
      <c r="B456" s="70"/>
      <c r="C456" s="70"/>
      <c r="D456" s="70"/>
      <c r="E456" s="70"/>
      <c r="F456" s="70"/>
      <c r="G456" s="59"/>
      <c r="H456" s="316"/>
      <c r="I456" s="316"/>
      <c r="J456" s="7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</row>
    <row r="457" spans="1:193" s="66" customFormat="1">
      <c r="A457" s="70"/>
      <c r="B457" s="70"/>
      <c r="C457" s="70"/>
      <c r="D457" s="70"/>
      <c r="E457" s="70"/>
      <c r="F457" s="70"/>
      <c r="G457" s="59"/>
      <c r="H457" s="316"/>
      <c r="I457" s="316"/>
      <c r="J457" s="7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</row>
    <row r="458" spans="1:193" s="66" customFormat="1">
      <c r="A458" s="70"/>
      <c r="B458" s="70"/>
      <c r="C458" s="70"/>
      <c r="D458" s="70"/>
      <c r="E458" s="70"/>
      <c r="F458" s="70"/>
      <c r="G458" s="59"/>
      <c r="H458" s="316"/>
      <c r="I458" s="316"/>
      <c r="J458" s="7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</row>
    <row r="459" spans="1:193" s="66" customFormat="1">
      <c r="A459" s="70"/>
      <c r="B459" s="70"/>
      <c r="C459" s="70"/>
      <c r="D459" s="70"/>
      <c r="E459" s="70"/>
      <c r="F459" s="70"/>
      <c r="G459" s="59"/>
      <c r="H459" s="316"/>
      <c r="I459" s="316"/>
      <c r="J459" s="7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</row>
    <row r="460" spans="1:193" s="66" customFormat="1">
      <c r="A460" s="70"/>
      <c r="B460" s="70"/>
      <c r="C460" s="70"/>
      <c r="D460" s="70"/>
      <c r="E460" s="70"/>
      <c r="F460" s="70"/>
      <c r="G460" s="59"/>
      <c r="H460" s="316"/>
      <c r="I460" s="316"/>
      <c r="J460" s="7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</row>
    <row r="461" spans="1:193" s="66" customFormat="1">
      <c r="A461" s="70"/>
      <c r="B461" s="70"/>
      <c r="C461" s="70"/>
      <c r="D461" s="70"/>
      <c r="E461" s="70"/>
      <c r="F461" s="70"/>
      <c r="G461" s="59"/>
      <c r="H461" s="316"/>
      <c r="I461" s="316"/>
      <c r="J461" s="7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</row>
    <row r="462" spans="1:193" s="66" customFormat="1">
      <c r="A462" s="70"/>
      <c r="B462" s="70"/>
      <c r="C462" s="70"/>
      <c r="D462" s="70"/>
      <c r="E462" s="70"/>
      <c r="F462" s="70"/>
      <c r="G462" s="59"/>
      <c r="H462" s="316"/>
      <c r="I462" s="316"/>
      <c r="J462" s="7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</row>
    <row r="463" spans="1:193" s="66" customFormat="1">
      <c r="A463" s="70"/>
      <c r="B463" s="70"/>
      <c r="C463" s="70"/>
      <c r="D463" s="70"/>
      <c r="E463" s="70"/>
      <c r="F463" s="70"/>
      <c r="G463" s="59"/>
      <c r="H463" s="316"/>
      <c r="I463" s="316"/>
      <c r="J463" s="7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</row>
    <row r="464" spans="1:193" s="66" customFormat="1">
      <c r="A464" s="70"/>
      <c r="B464" s="70"/>
      <c r="C464" s="70"/>
      <c r="D464" s="70"/>
      <c r="E464" s="70"/>
      <c r="F464" s="70"/>
      <c r="G464" s="59"/>
      <c r="H464" s="316"/>
      <c r="I464" s="316"/>
      <c r="J464" s="7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</row>
    <row r="465" spans="1:193" s="66" customFormat="1">
      <c r="A465" s="70"/>
      <c r="B465" s="70"/>
      <c r="C465" s="70"/>
      <c r="D465" s="70"/>
      <c r="E465" s="70"/>
      <c r="F465" s="70"/>
      <c r="G465" s="59"/>
      <c r="H465" s="316"/>
      <c r="I465" s="316"/>
      <c r="J465" s="7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</row>
    <row r="466" spans="1:193" s="66" customFormat="1">
      <c r="A466" s="70"/>
      <c r="B466" s="70"/>
      <c r="C466" s="70"/>
      <c r="D466" s="70"/>
      <c r="E466" s="70"/>
      <c r="F466" s="70"/>
      <c r="G466" s="59"/>
      <c r="H466" s="316"/>
      <c r="I466" s="316"/>
      <c r="J466" s="7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</row>
    <row r="467" spans="1:193" s="66" customFormat="1">
      <c r="A467" s="70"/>
      <c r="B467" s="70"/>
      <c r="C467" s="70"/>
      <c r="D467" s="70"/>
      <c r="E467" s="70"/>
      <c r="F467" s="70"/>
      <c r="G467" s="59"/>
      <c r="H467" s="316"/>
      <c r="I467" s="316"/>
      <c r="J467" s="7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</row>
    <row r="468" spans="1:193" s="66" customFormat="1">
      <c r="A468" s="70"/>
      <c r="B468" s="70"/>
      <c r="C468" s="70"/>
      <c r="D468" s="70"/>
      <c r="E468" s="70"/>
      <c r="F468" s="70"/>
      <c r="G468" s="59"/>
      <c r="H468" s="316"/>
      <c r="I468" s="316"/>
      <c r="J468" s="7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</row>
    <row r="469" spans="1:193" s="66" customFormat="1">
      <c r="A469" s="70"/>
      <c r="B469" s="70"/>
      <c r="C469" s="70"/>
      <c r="D469" s="70"/>
      <c r="E469" s="70"/>
      <c r="F469" s="70"/>
      <c r="G469" s="59"/>
      <c r="H469" s="316"/>
      <c r="I469" s="316"/>
      <c r="J469" s="7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</row>
    <row r="470" spans="1:193" s="66" customFormat="1">
      <c r="A470" s="70"/>
      <c r="B470" s="70"/>
      <c r="C470" s="70"/>
      <c r="D470" s="70"/>
      <c r="E470" s="70"/>
      <c r="F470" s="70"/>
      <c r="G470" s="59"/>
      <c r="H470" s="316"/>
      <c r="I470" s="316"/>
      <c r="J470" s="7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</row>
    <row r="471" spans="1:193" s="66" customFormat="1">
      <c r="A471" s="70"/>
      <c r="B471" s="70"/>
      <c r="C471" s="70"/>
      <c r="D471" s="70"/>
      <c r="E471" s="70"/>
      <c r="F471" s="70"/>
      <c r="G471" s="59"/>
      <c r="H471" s="316"/>
      <c r="I471" s="316"/>
      <c r="J471" s="7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</row>
    <row r="472" spans="1:193" s="66" customFormat="1">
      <c r="A472" s="70"/>
      <c r="B472" s="70"/>
      <c r="C472" s="70"/>
      <c r="D472" s="70"/>
      <c r="E472" s="70"/>
      <c r="F472" s="70"/>
      <c r="G472" s="59"/>
      <c r="H472" s="316"/>
      <c r="I472" s="316"/>
      <c r="J472" s="7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</row>
    <row r="473" spans="1:193" s="66" customFormat="1">
      <c r="A473" s="70"/>
      <c r="B473" s="70"/>
      <c r="C473" s="70"/>
      <c r="D473" s="70"/>
      <c r="E473" s="70"/>
      <c r="F473" s="70"/>
      <c r="G473" s="59"/>
      <c r="H473" s="316"/>
      <c r="I473" s="316"/>
      <c r="J473" s="7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</row>
    <row r="474" spans="1:193" s="66" customFormat="1">
      <c r="A474" s="70"/>
      <c r="B474" s="70"/>
      <c r="C474" s="70"/>
      <c r="D474" s="70"/>
      <c r="E474" s="70"/>
      <c r="F474" s="70"/>
      <c r="G474" s="59"/>
      <c r="H474" s="316"/>
      <c r="I474" s="316"/>
      <c r="J474" s="7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</row>
    <row r="475" spans="1:193" s="66" customFormat="1">
      <c r="A475" s="70"/>
      <c r="B475" s="70"/>
      <c r="C475" s="70"/>
      <c r="D475" s="70"/>
      <c r="E475" s="70"/>
      <c r="F475" s="70"/>
      <c r="G475" s="59"/>
      <c r="H475" s="316"/>
      <c r="I475" s="316"/>
      <c r="J475" s="7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</row>
    <row r="476" spans="1:193" s="66" customFormat="1">
      <c r="A476" s="70"/>
      <c r="B476" s="70"/>
      <c r="C476" s="70"/>
      <c r="D476" s="70"/>
      <c r="E476" s="70"/>
      <c r="F476" s="70"/>
      <c r="G476" s="59"/>
      <c r="H476" s="316"/>
      <c r="I476" s="316"/>
      <c r="J476" s="7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</row>
    <row r="477" spans="1:193" s="66" customFormat="1">
      <c r="A477" s="70"/>
      <c r="B477" s="70"/>
      <c r="C477" s="70"/>
      <c r="D477" s="70"/>
      <c r="E477" s="70"/>
      <c r="F477" s="70"/>
      <c r="G477" s="59"/>
      <c r="H477" s="316"/>
      <c r="I477" s="316"/>
      <c r="J477" s="7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</row>
    <row r="478" spans="1:193" s="66" customFormat="1">
      <c r="A478" s="70"/>
      <c r="B478" s="70"/>
      <c r="C478" s="70"/>
      <c r="D478" s="70"/>
      <c r="E478" s="70"/>
      <c r="F478" s="70"/>
      <c r="G478" s="59"/>
      <c r="H478" s="316"/>
      <c r="I478" s="316"/>
      <c r="J478" s="7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</row>
    <row r="479" spans="1:193" s="66" customFormat="1">
      <c r="A479" s="70"/>
      <c r="B479" s="70"/>
      <c r="C479" s="70"/>
      <c r="D479" s="70"/>
      <c r="E479" s="70"/>
      <c r="F479" s="70"/>
      <c r="G479" s="59"/>
      <c r="H479" s="316"/>
      <c r="I479" s="316"/>
      <c r="J479" s="7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</row>
    <row r="480" spans="1:193" s="66" customFormat="1">
      <c r="A480" s="70"/>
      <c r="B480" s="70"/>
      <c r="C480" s="70"/>
      <c r="D480" s="70"/>
      <c r="E480" s="70"/>
      <c r="F480" s="70"/>
      <c r="G480" s="59"/>
      <c r="H480" s="316"/>
      <c r="I480" s="316"/>
      <c r="J480" s="7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</row>
    <row r="481" spans="1:193" s="66" customFormat="1">
      <c r="A481" s="70"/>
      <c r="B481" s="70"/>
      <c r="C481" s="70"/>
      <c r="D481" s="70"/>
      <c r="E481" s="70"/>
      <c r="F481" s="70"/>
      <c r="G481" s="59"/>
      <c r="H481" s="316"/>
      <c r="I481" s="316"/>
      <c r="J481" s="7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</row>
    <row r="482" spans="1:193" s="66" customFormat="1">
      <c r="A482" s="70"/>
      <c r="B482" s="70"/>
      <c r="C482" s="70"/>
      <c r="D482" s="70"/>
      <c r="E482" s="70"/>
      <c r="F482" s="70"/>
      <c r="G482" s="59"/>
      <c r="H482" s="316"/>
      <c r="I482" s="316"/>
      <c r="J482" s="7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</row>
    <row r="483" spans="1:193" s="66" customFormat="1">
      <c r="A483" s="70"/>
      <c r="B483" s="70"/>
      <c r="C483" s="70"/>
      <c r="D483" s="70"/>
      <c r="E483" s="70"/>
      <c r="F483" s="70"/>
      <c r="G483" s="59"/>
      <c r="H483" s="316"/>
      <c r="I483" s="316"/>
      <c r="J483" s="7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</row>
    <row r="484" spans="1:193" s="66" customFormat="1">
      <c r="A484" s="70"/>
      <c r="B484" s="70"/>
      <c r="C484" s="70"/>
      <c r="D484" s="70"/>
      <c r="E484" s="70"/>
      <c r="F484" s="70"/>
      <c r="G484" s="59"/>
      <c r="H484" s="316"/>
      <c r="I484" s="316"/>
      <c r="J484" s="7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</row>
    <row r="485" spans="1:193" s="66" customFormat="1">
      <c r="A485" s="70"/>
      <c r="B485" s="70"/>
      <c r="C485" s="70"/>
      <c r="D485" s="70"/>
      <c r="E485" s="70"/>
      <c r="F485" s="70"/>
      <c r="G485" s="59"/>
      <c r="H485" s="316"/>
      <c r="I485" s="316"/>
      <c r="J485" s="7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</row>
    <row r="486" spans="1:193" s="66" customFormat="1">
      <c r="A486" s="70"/>
      <c r="B486" s="70"/>
      <c r="C486" s="70"/>
      <c r="D486" s="70"/>
      <c r="E486" s="70"/>
      <c r="F486" s="70"/>
      <c r="G486" s="59"/>
      <c r="H486" s="316"/>
      <c r="I486" s="316"/>
      <c r="J486" s="7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</row>
    <row r="487" spans="1:193" s="66" customFormat="1">
      <c r="A487" s="70"/>
      <c r="B487" s="70"/>
      <c r="C487" s="70"/>
      <c r="D487" s="70"/>
      <c r="E487" s="70"/>
      <c r="F487" s="70"/>
      <c r="G487" s="59"/>
      <c r="H487" s="316"/>
      <c r="I487" s="316"/>
      <c r="J487" s="7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</row>
    <row r="488" spans="1:193" s="66" customFormat="1">
      <c r="A488" s="70"/>
      <c r="B488" s="70"/>
      <c r="C488" s="70"/>
      <c r="D488" s="70"/>
      <c r="E488" s="70"/>
      <c r="F488" s="70"/>
      <c r="G488" s="59"/>
      <c r="H488" s="316"/>
      <c r="I488" s="316"/>
      <c r="J488" s="7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</row>
    <row r="489" spans="1:193" s="66" customFormat="1">
      <c r="A489" s="70"/>
      <c r="B489" s="70"/>
      <c r="C489" s="70"/>
      <c r="D489" s="70"/>
      <c r="E489" s="70"/>
      <c r="F489" s="70"/>
      <c r="G489" s="59"/>
      <c r="H489" s="316"/>
      <c r="I489" s="316"/>
      <c r="J489" s="7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</row>
    <row r="490" spans="1:193" s="66" customFormat="1">
      <c r="A490" s="70"/>
      <c r="B490" s="70"/>
      <c r="C490" s="70"/>
      <c r="D490" s="70"/>
      <c r="E490" s="70"/>
      <c r="F490" s="70"/>
      <c r="G490" s="59"/>
      <c r="H490" s="316"/>
      <c r="I490" s="316"/>
      <c r="J490" s="7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</row>
    <row r="491" spans="1:193" s="66" customFormat="1">
      <c r="A491" s="70"/>
      <c r="B491" s="70"/>
      <c r="C491" s="70"/>
      <c r="D491" s="70"/>
      <c r="E491" s="70"/>
      <c r="F491" s="70"/>
      <c r="G491" s="59"/>
      <c r="H491" s="316"/>
      <c r="I491" s="316"/>
      <c r="J491" s="7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</row>
    <row r="492" spans="1:193" s="66" customFormat="1">
      <c r="A492" s="70"/>
      <c r="B492" s="70"/>
      <c r="C492" s="70"/>
      <c r="D492" s="70"/>
      <c r="E492" s="70"/>
      <c r="F492" s="70"/>
      <c r="G492" s="59"/>
      <c r="H492" s="316"/>
      <c r="I492" s="316"/>
      <c r="J492" s="7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</row>
    <row r="493" spans="1:193" s="66" customFormat="1">
      <c r="A493" s="70"/>
      <c r="B493" s="70"/>
      <c r="C493" s="70"/>
      <c r="D493" s="70"/>
      <c r="E493" s="70"/>
      <c r="F493" s="70"/>
      <c r="G493" s="59"/>
      <c r="H493" s="316"/>
      <c r="I493" s="316"/>
      <c r="J493" s="7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</row>
    <row r="494" spans="1:193" s="66" customFormat="1">
      <c r="A494" s="70"/>
      <c r="B494" s="70"/>
      <c r="C494" s="70"/>
      <c r="D494" s="70"/>
      <c r="E494" s="70"/>
      <c r="F494" s="70"/>
      <c r="G494" s="59"/>
      <c r="H494" s="316"/>
      <c r="I494" s="316"/>
      <c r="J494" s="7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</row>
    <row r="495" spans="1:193" s="66" customFormat="1">
      <c r="A495" s="70"/>
      <c r="B495" s="70"/>
      <c r="C495" s="70"/>
      <c r="D495" s="70"/>
      <c r="E495" s="70"/>
      <c r="F495" s="70"/>
      <c r="G495" s="59"/>
      <c r="H495" s="316"/>
      <c r="I495" s="316"/>
      <c r="J495" s="7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</row>
    <row r="496" spans="1:193" s="66" customFormat="1">
      <c r="A496" s="70"/>
      <c r="B496" s="70"/>
      <c r="C496" s="70"/>
      <c r="D496" s="70"/>
      <c r="E496" s="70"/>
      <c r="F496" s="70"/>
      <c r="G496" s="59"/>
      <c r="H496" s="316"/>
      <c r="I496" s="316"/>
      <c r="J496" s="7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</row>
    <row r="497" spans="1:193" s="66" customFormat="1">
      <c r="A497" s="70"/>
      <c r="B497" s="70"/>
      <c r="C497" s="70"/>
      <c r="D497" s="70"/>
      <c r="E497" s="70"/>
      <c r="F497" s="70"/>
      <c r="G497" s="59"/>
      <c r="H497" s="316"/>
      <c r="I497" s="316"/>
      <c r="J497" s="7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</row>
    <row r="498" spans="1:193" s="66" customFormat="1">
      <c r="A498" s="70"/>
      <c r="B498" s="70"/>
      <c r="C498" s="70"/>
      <c r="D498" s="70"/>
      <c r="E498" s="70"/>
      <c r="F498" s="70"/>
      <c r="G498" s="59"/>
      <c r="H498" s="316"/>
      <c r="I498" s="316"/>
      <c r="J498" s="7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</row>
    <row r="499" spans="1:193" s="66" customFormat="1">
      <c r="A499" s="70"/>
      <c r="B499" s="70"/>
      <c r="C499" s="70"/>
      <c r="D499" s="70"/>
      <c r="E499" s="70"/>
      <c r="F499" s="70"/>
      <c r="G499" s="59"/>
      <c r="H499" s="316"/>
      <c r="I499" s="316"/>
      <c r="J499" s="7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</row>
    <row r="500" spans="1:193" s="66" customFormat="1">
      <c r="A500" s="70"/>
      <c r="B500" s="70"/>
      <c r="C500" s="70"/>
      <c r="D500" s="70"/>
      <c r="E500" s="70"/>
      <c r="F500" s="70"/>
      <c r="G500" s="59"/>
      <c r="H500" s="316"/>
      <c r="I500" s="316"/>
      <c r="J500" s="7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</row>
    <row r="501" spans="1:193" s="66" customFormat="1">
      <c r="A501" s="70"/>
      <c r="B501" s="70"/>
      <c r="C501" s="70"/>
      <c r="D501" s="70"/>
      <c r="E501" s="70"/>
      <c r="F501" s="70"/>
      <c r="G501" s="59"/>
      <c r="H501" s="316"/>
      <c r="I501" s="316"/>
      <c r="J501" s="7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</row>
    <row r="502" spans="1:193" s="66" customFormat="1">
      <c r="A502" s="70"/>
      <c r="B502" s="70"/>
      <c r="C502" s="70"/>
      <c r="D502" s="70"/>
      <c r="E502" s="70"/>
      <c r="F502" s="70"/>
      <c r="G502" s="59"/>
      <c r="H502" s="316"/>
      <c r="I502" s="316"/>
      <c r="J502" s="7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</row>
    <row r="503" spans="1:193" s="66" customFormat="1">
      <c r="A503" s="70"/>
      <c r="B503" s="70"/>
      <c r="C503" s="70"/>
      <c r="D503" s="70"/>
      <c r="E503" s="70"/>
      <c r="F503" s="70"/>
      <c r="G503" s="59"/>
      <c r="H503" s="316"/>
      <c r="I503" s="316"/>
      <c r="J503" s="7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</row>
    <row r="504" spans="1:193" s="66" customFormat="1">
      <c r="A504" s="70"/>
      <c r="B504" s="70"/>
      <c r="C504" s="70"/>
      <c r="D504" s="70"/>
      <c r="E504" s="70"/>
      <c r="F504" s="70"/>
      <c r="G504" s="59"/>
      <c r="H504" s="316"/>
      <c r="I504" s="316"/>
      <c r="J504" s="7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</row>
    <row r="505" spans="1:193" s="66" customFormat="1">
      <c r="A505" s="70"/>
      <c r="B505" s="70"/>
      <c r="C505" s="70"/>
      <c r="D505" s="70"/>
      <c r="E505" s="70"/>
      <c r="F505" s="70"/>
      <c r="G505" s="59"/>
      <c r="H505" s="316"/>
      <c r="I505" s="316"/>
      <c r="J505" s="7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</row>
    <row r="506" spans="1:193" s="66" customFormat="1">
      <c r="A506" s="70"/>
      <c r="B506" s="70"/>
      <c r="C506" s="70"/>
      <c r="D506" s="70"/>
      <c r="E506" s="70"/>
      <c r="F506" s="70"/>
      <c r="G506" s="59"/>
      <c r="H506" s="316"/>
      <c r="I506" s="316"/>
      <c r="J506" s="7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</row>
    <row r="507" spans="1:193" s="66" customFormat="1">
      <c r="A507" s="70"/>
      <c r="B507" s="70"/>
      <c r="C507" s="70"/>
      <c r="D507" s="70"/>
      <c r="E507" s="70"/>
      <c r="F507" s="70"/>
      <c r="G507" s="59"/>
      <c r="H507" s="316"/>
      <c r="I507" s="316"/>
      <c r="J507" s="7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</row>
    <row r="508" spans="1:193" s="66" customFormat="1">
      <c r="A508" s="70"/>
      <c r="B508" s="70"/>
      <c r="C508" s="70"/>
      <c r="D508" s="70"/>
      <c r="E508" s="70"/>
      <c r="F508" s="70"/>
      <c r="G508" s="59"/>
      <c r="H508" s="316"/>
      <c r="I508" s="316"/>
      <c r="J508" s="7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</row>
    <row r="509" spans="1:193" s="66" customFormat="1">
      <c r="A509" s="70"/>
      <c r="B509" s="70"/>
      <c r="C509" s="70"/>
      <c r="D509" s="70"/>
      <c r="E509" s="70"/>
      <c r="F509" s="70"/>
      <c r="G509" s="59"/>
      <c r="H509" s="316"/>
      <c r="I509" s="316"/>
      <c r="J509" s="7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</row>
    <row r="510" spans="1:193" s="66" customFormat="1">
      <c r="A510" s="70"/>
      <c r="B510" s="70"/>
      <c r="C510" s="70"/>
      <c r="D510" s="70"/>
      <c r="E510" s="70"/>
      <c r="F510" s="70"/>
      <c r="G510" s="59"/>
      <c r="H510" s="316"/>
      <c r="I510" s="316"/>
      <c r="J510" s="7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</row>
    <row r="511" spans="1:193" s="66" customFormat="1">
      <c r="A511" s="70"/>
      <c r="B511" s="70"/>
      <c r="C511" s="70"/>
      <c r="D511" s="70"/>
      <c r="E511" s="70"/>
      <c r="F511" s="70"/>
      <c r="G511" s="59"/>
      <c r="H511" s="316"/>
      <c r="I511" s="316"/>
      <c r="J511" s="7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</row>
    <row r="512" spans="1:193" s="66" customFormat="1">
      <c r="A512" s="70"/>
      <c r="B512" s="70"/>
      <c r="C512" s="70"/>
      <c r="D512" s="70"/>
      <c r="E512" s="70"/>
      <c r="F512" s="70"/>
      <c r="G512" s="59"/>
      <c r="H512" s="316"/>
      <c r="I512" s="316"/>
      <c r="J512" s="7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</row>
    <row r="513" spans="1:193" s="66" customFormat="1">
      <c r="A513" s="70"/>
      <c r="B513" s="70"/>
      <c r="C513" s="70"/>
      <c r="D513" s="70"/>
      <c r="E513" s="70"/>
      <c r="F513" s="70"/>
      <c r="G513" s="59"/>
      <c r="H513" s="316"/>
      <c r="I513" s="316"/>
      <c r="J513" s="7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</row>
    <row r="514" spans="1:193" s="66" customFormat="1">
      <c r="A514" s="70"/>
      <c r="B514" s="70"/>
      <c r="C514" s="70"/>
      <c r="D514" s="70"/>
      <c r="E514" s="70"/>
      <c r="F514" s="70"/>
      <c r="G514" s="59"/>
      <c r="H514" s="316"/>
      <c r="I514" s="316"/>
      <c r="J514" s="7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</row>
    <row r="515" spans="1:193" s="66" customFormat="1">
      <c r="A515" s="70"/>
      <c r="B515" s="70"/>
      <c r="C515" s="70"/>
      <c r="D515" s="70"/>
      <c r="E515" s="70"/>
      <c r="F515" s="70"/>
      <c r="G515" s="59"/>
      <c r="H515" s="316"/>
      <c r="I515" s="316"/>
      <c r="J515" s="7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</row>
    <row r="516" spans="1:193" s="66" customFormat="1">
      <c r="A516" s="70"/>
      <c r="B516" s="70"/>
      <c r="C516" s="70"/>
      <c r="D516" s="70"/>
      <c r="E516" s="70"/>
      <c r="F516" s="70"/>
      <c r="G516" s="59"/>
      <c r="H516" s="316"/>
      <c r="I516" s="316"/>
      <c r="J516" s="7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</row>
    <row r="517" spans="1:193" s="66" customFormat="1">
      <c r="A517" s="70"/>
      <c r="B517" s="70"/>
      <c r="C517" s="70"/>
      <c r="D517" s="70"/>
      <c r="E517" s="70"/>
      <c r="F517" s="70"/>
      <c r="G517" s="59"/>
      <c r="H517" s="316"/>
      <c r="I517" s="316"/>
      <c r="J517" s="7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</row>
    <row r="518" spans="1:193" s="66" customFormat="1">
      <c r="A518" s="70"/>
      <c r="B518" s="70"/>
      <c r="C518" s="70"/>
      <c r="D518" s="70"/>
      <c r="E518" s="70"/>
      <c r="F518" s="70"/>
      <c r="G518" s="59"/>
      <c r="H518" s="316"/>
      <c r="I518" s="316"/>
      <c r="J518" s="7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</row>
    <row r="519" spans="1:193" s="66" customFormat="1">
      <c r="A519" s="70"/>
      <c r="B519" s="70"/>
      <c r="C519" s="70"/>
      <c r="D519" s="70"/>
      <c r="E519" s="70"/>
      <c r="F519" s="70"/>
      <c r="G519" s="59"/>
      <c r="H519" s="316"/>
      <c r="I519" s="316"/>
      <c r="J519" s="7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</row>
    <row r="520" spans="1:193" s="66" customFormat="1">
      <c r="A520" s="70"/>
      <c r="B520" s="70"/>
      <c r="C520" s="70"/>
      <c r="D520" s="70"/>
      <c r="E520" s="70"/>
      <c r="F520" s="70"/>
      <c r="G520" s="59"/>
      <c r="H520" s="316"/>
      <c r="I520" s="316"/>
      <c r="J520" s="7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</row>
    <row r="521" spans="1:193" s="66" customFormat="1">
      <c r="A521" s="70"/>
      <c r="B521" s="70"/>
      <c r="C521" s="70"/>
      <c r="D521" s="70"/>
      <c r="E521" s="70"/>
      <c r="F521" s="70"/>
      <c r="G521" s="59"/>
      <c r="H521" s="316"/>
      <c r="I521" s="316"/>
      <c r="J521" s="7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</row>
    <row r="522" spans="1:193" s="66" customFormat="1">
      <c r="A522" s="70"/>
      <c r="B522" s="70"/>
      <c r="C522" s="70"/>
      <c r="D522" s="70"/>
      <c r="E522" s="70"/>
      <c r="F522" s="70"/>
      <c r="G522" s="59"/>
      <c r="H522" s="316"/>
      <c r="I522" s="316"/>
      <c r="J522" s="7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</row>
    <row r="523" spans="1:193" s="66" customFormat="1">
      <c r="A523" s="70"/>
      <c r="B523" s="70"/>
      <c r="C523" s="70"/>
      <c r="D523" s="70"/>
      <c r="E523" s="70"/>
      <c r="F523" s="70"/>
      <c r="G523" s="59"/>
      <c r="H523" s="316"/>
      <c r="I523" s="316"/>
      <c r="J523" s="7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</row>
    <row r="524" spans="1:193" s="66" customFormat="1">
      <c r="A524" s="70"/>
      <c r="B524" s="70"/>
      <c r="C524" s="70"/>
      <c r="D524" s="70"/>
      <c r="E524" s="70"/>
      <c r="F524" s="70"/>
      <c r="G524" s="59"/>
      <c r="H524" s="316"/>
      <c r="I524" s="316"/>
      <c r="J524" s="7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</row>
    <row r="525" spans="1:193" s="66" customFormat="1">
      <c r="A525" s="70"/>
      <c r="B525" s="70"/>
      <c r="C525" s="70"/>
      <c r="D525" s="70"/>
      <c r="E525" s="70"/>
      <c r="F525" s="70"/>
      <c r="G525" s="59"/>
      <c r="H525" s="316"/>
      <c r="I525" s="316"/>
      <c r="J525" s="7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</row>
    <row r="526" spans="1:193" s="66" customFormat="1">
      <c r="A526" s="70"/>
      <c r="B526" s="70"/>
      <c r="C526" s="70"/>
      <c r="D526" s="70"/>
      <c r="E526" s="70"/>
      <c r="F526" s="70"/>
      <c r="G526" s="59"/>
      <c r="H526" s="316"/>
      <c r="I526" s="316"/>
      <c r="J526" s="7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</row>
    <row r="527" spans="1:193" s="66" customFormat="1">
      <c r="A527" s="70"/>
      <c r="B527" s="70"/>
      <c r="C527" s="70"/>
      <c r="D527" s="70"/>
      <c r="E527" s="70"/>
      <c r="F527" s="70"/>
      <c r="G527" s="59"/>
      <c r="H527" s="316"/>
      <c r="I527" s="316"/>
      <c r="J527" s="7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</row>
    <row r="528" spans="1:193" s="66" customFormat="1">
      <c r="A528" s="70"/>
      <c r="B528" s="70"/>
      <c r="C528" s="70"/>
      <c r="D528" s="70"/>
      <c r="E528" s="70"/>
      <c r="F528" s="70"/>
      <c r="G528" s="59"/>
      <c r="H528" s="316"/>
      <c r="I528" s="316"/>
      <c r="J528" s="7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</row>
    <row r="529" spans="1:193" s="66" customFormat="1">
      <c r="A529" s="70"/>
      <c r="B529" s="70"/>
      <c r="C529" s="70"/>
      <c r="D529" s="70"/>
      <c r="E529" s="70"/>
      <c r="F529" s="70"/>
      <c r="G529" s="59"/>
      <c r="H529" s="316"/>
      <c r="I529" s="316"/>
      <c r="J529" s="7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</row>
    <row r="530" spans="1:193" s="66" customFormat="1">
      <c r="A530" s="70"/>
      <c r="B530" s="70"/>
      <c r="C530" s="70"/>
      <c r="D530" s="70"/>
      <c r="E530" s="70"/>
      <c r="F530" s="70"/>
      <c r="G530" s="59"/>
      <c r="H530" s="316"/>
      <c r="I530" s="316"/>
      <c r="J530" s="7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</row>
    <row r="531" spans="1:193" s="66" customFormat="1">
      <c r="A531" s="70"/>
      <c r="B531" s="70"/>
      <c r="C531" s="70"/>
      <c r="D531" s="70"/>
      <c r="E531" s="70"/>
      <c r="F531" s="70"/>
      <c r="G531" s="59"/>
      <c r="H531" s="316"/>
      <c r="I531" s="316"/>
      <c r="J531" s="7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</row>
    <row r="532" spans="1:193" s="66" customFormat="1">
      <c r="A532" s="70"/>
      <c r="B532" s="70"/>
      <c r="C532" s="70"/>
      <c r="D532" s="70"/>
      <c r="E532" s="70"/>
      <c r="F532" s="70"/>
      <c r="G532" s="59"/>
      <c r="H532" s="316"/>
      <c r="I532" s="316"/>
      <c r="J532" s="7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</row>
    <row r="533" spans="1:193" s="66" customFormat="1">
      <c r="A533" s="70"/>
      <c r="B533" s="70"/>
      <c r="C533" s="70"/>
      <c r="D533" s="70"/>
      <c r="E533" s="70"/>
      <c r="F533" s="70"/>
      <c r="G533" s="59"/>
      <c r="H533" s="316"/>
      <c r="I533" s="316"/>
      <c r="J533" s="7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</row>
    <row r="534" spans="1:193" s="66" customFormat="1">
      <c r="A534" s="70"/>
      <c r="B534" s="70"/>
      <c r="C534" s="70"/>
      <c r="D534" s="70"/>
      <c r="E534" s="70"/>
      <c r="F534" s="70"/>
      <c r="G534" s="59"/>
      <c r="H534" s="316"/>
      <c r="I534" s="316"/>
      <c r="J534" s="7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</row>
    <row r="535" spans="1:193" s="66" customFormat="1">
      <c r="A535" s="70"/>
      <c r="B535" s="70"/>
      <c r="C535" s="70"/>
      <c r="D535" s="70"/>
      <c r="E535" s="70"/>
      <c r="F535" s="70"/>
      <c r="G535" s="59"/>
      <c r="H535" s="316"/>
      <c r="I535" s="316"/>
      <c r="J535" s="7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</row>
    <row r="536" spans="1:193" s="66" customFormat="1">
      <c r="A536" s="70"/>
      <c r="B536" s="70"/>
      <c r="C536" s="70"/>
      <c r="D536" s="70"/>
      <c r="E536" s="70"/>
      <c r="F536" s="70"/>
      <c r="G536" s="59"/>
      <c r="H536" s="316"/>
      <c r="I536" s="316"/>
      <c r="J536" s="7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</row>
    <row r="537" spans="1:193" s="66" customFormat="1">
      <c r="A537" s="70"/>
      <c r="B537" s="70"/>
      <c r="C537" s="70"/>
      <c r="D537" s="70"/>
      <c r="E537" s="70"/>
      <c r="F537" s="70"/>
      <c r="G537" s="59"/>
      <c r="H537" s="316"/>
      <c r="I537" s="316"/>
      <c r="J537" s="7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</row>
    <row r="538" spans="1:193" s="66" customFormat="1">
      <c r="A538" s="70"/>
      <c r="B538" s="70"/>
      <c r="C538" s="70"/>
      <c r="D538" s="70"/>
      <c r="E538" s="70"/>
      <c r="F538" s="70"/>
      <c r="G538" s="59"/>
      <c r="H538" s="316"/>
      <c r="I538" s="316"/>
      <c r="J538" s="7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</row>
    <row r="539" spans="1:193" s="66" customFormat="1">
      <c r="A539" s="70"/>
      <c r="B539" s="70"/>
      <c r="C539" s="70"/>
      <c r="D539" s="70"/>
      <c r="E539" s="70"/>
      <c r="F539" s="70"/>
      <c r="G539" s="59"/>
      <c r="H539" s="316"/>
      <c r="I539" s="316"/>
      <c r="J539" s="7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</row>
    <row r="540" spans="1:193" s="66" customFormat="1">
      <c r="A540" s="70"/>
      <c r="B540" s="70"/>
      <c r="C540" s="70"/>
      <c r="D540" s="70"/>
      <c r="E540" s="70"/>
      <c r="F540" s="70"/>
      <c r="G540" s="59"/>
      <c r="H540" s="316"/>
      <c r="I540" s="316"/>
      <c r="J540" s="7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</row>
    <row r="541" spans="1:193" s="66" customFormat="1">
      <c r="A541" s="70"/>
      <c r="B541" s="70"/>
      <c r="C541" s="70"/>
      <c r="D541" s="70"/>
      <c r="E541" s="70"/>
      <c r="F541" s="70"/>
      <c r="G541" s="59"/>
      <c r="H541" s="316"/>
      <c r="I541" s="316"/>
      <c r="J541" s="7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</row>
    <row r="542" spans="1:193" s="66" customFormat="1">
      <c r="A542" s="70"/>
      <c r="B542" s="70"/>
      <c r="C542" s="70"/>
      <c r="D542" s="70"/>
      <c r="E542" s="70"/>
      <c r="F542" s="70"/>
      <c r="G542" s="59"/>
      <c r="H542" s="316"/>
      <c r="I542" s="316"/>
      <c r="J542" s="7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</row>
    <row r="543" spans="1:193" s="66" customFormat="1">
      <c r="A543" s="70"/>
      <c r="B543" s="70"/>
      <c r="C543" s="70"/>
      <c r="D543" s="70"/>
      <c r="E543" s="70"/>
      <c r="F543" s="70"/>
      <c r="G543" s="59"/>
      <c r="H543" s="316"/>
      <c r="I543" s="316"/>
      <c r="J543" s="7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</row>
    <row r="544" spans="1:193" s="66" customFormat="1">
      <c r="A544" s="70"/>
      <c r="B544" s="70"/>
      <c r="C544" s="70"/>
      <c r="D544" s="70"/>
      <c r="E544" s="70"/>
      <c r="F544" s="70"/>
      <c r="G544" s="59"/>
      <c r="H544" s="316"/>
      <c r="I544" s="316"/>
      <c r="J544" s="7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</row>
    <row r="545" spans="1:193" s="66" customFormat="1">
      <c r="A545" s="70"/>
      <c r="B545" s="70"/>
      <c r="C545" s="70"/>
      <c r="D545" s="70"/>
      <c r="E545" s="70"/>
      <c r="F545" s="70"/>
      <c r="G545" s="59"/>
      <c r="H545" s="316"/>
      <c r="I545" s="316"/>
      <c r="J545" s="7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</row>
    <row r="546" spans="1:193" s="66" customFormat="1">
      <c r="A546" s="70"/>
      <c r="B546" s="70"/>
      <c r="C546" s="70"/>
      <c r="D546" s="70"/>
      <c r="E546" s="70"/>
      <c r="F546" s="70"/>
      <c r="G546" s="59"/>
      <c r="H546" s="316"/>
      <c r="I546" s="316"/>
      <c r="J546" s="7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</row>
    <row r="547" spans="1:193" s="66" customFormat="1">
      <c r="A547" s="70"/>
      <c r="B547" s="70"/>
      <c r="C547" s="70"/>
      <c r="D547" s="70"/>
      <c r="E547" s="70"/>
      <c r="F547" s="70"/>
      <c r="G547" s="59"/>
      <c r="H547" s="316"/>
      <c r="I547" s="316"/>
      <c r="J547" s="7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</row>
    <row r="548" spans="1:193" s="66" customFormat="1">
      <c r="A548" s="70"/>
      <c r="B548" s="70"/>
      <c r="C548" s="70"/>
      <c r="D548" s="70"/>
      <c r="E548" s="70"/>
      <c r="F548" s="70"/>
      <c r="G548" s="59"/>
      <c r="H548" s="316"/>
      <c r="I548" s="316"/>
      <c r="J548" s="7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</row>
    <row r="549" spans="1:193" s="66" customFormat="1">
      <c r="A549" s="70"/>
      <c r="B549" s="70"/>
      <c r="C549" s="70"/>
      <c r="D549" s="70"/>
      <c r="E549" s="70"/>
      <c r="F549" s="70"/>
      <c r="G549" s="59"/>
      <c r="H549" s="316"/>
      <c r="I549" s="316"/>
      <c r="J549" s="7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</row>
    <row r="550" spans="1:193" s="66" customFormat="1">
      <c r="A550" s="70"/>
      <c r="B550" s="70"/>
      <c r="C550" s="70"/>
      <c r="D550" s="70"/>
      <c r="E550" s="70"/>
      <c r="F550" s="70"/>
      <c r="G550" s="59"/>
      <c r="H550" s="316"/>
      <c r="I550" s="316"/>
      <c r="J550" s="7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</row>
    <row r="551" spans="1:193" s="66" customFormat="1">
      <c r="A551" s="70"/>
      <c r="B551" s="70"/>
      <c r="C551" s="70"/>
      <c r="D551" s="70"/>
      <c r="E551" s="70"/>
      <c r="F551" s="70"/>
      <c r="G551" s="59"/>
      <c r="H551" s="316"/>
      <c r="I551" s="316"/>
      <c r="J551" s="7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</row>
    <row r="552" spans="1:193" s="66" customFormat="1">
      <c r="A552" s="70"/>
      <c r="B552" s="70"/>
      <c r="C552" s="70"/>
      <c r="D552" s="70"/>
      <c r="E552" s="70"/>
      <c r="F552" s="70"/>
      <c r="G552" s="59"/>
      <c r="H552" s="316"/>
      <c r="I552" s="316"/>
      <c r="J552" s="7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</row>
    <row r="553" spans="1:193" s="66" customFormat="1">
      <c r="A553" s="70"/>
      <c r="B553" s="70"/>
      <c r="C553" s="70"/>
      <c r="D553" s="70"/>
      <c r="E553" s="70"/>
      <c r="F553" s="70"/>
      <c r="G553" s="59"/>
      <c r="H553" s="316"/>
      <c r="I553" s="316"/>
      <c r="J553" s="7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</row>
    <row r="554" spans="1:193" s="66" customFormat="1">
      <c r="A554" s="70"/>
      <c r="B554" s="70"/>
      <c r="C554" s="70"/>
      <c r="D554" s="70"/>
      <c r="E554" s="70"/>
      <c r="F554" s="70"/>
      <c r="G554" s="59"/>
      <c r="H554" s="316"/>
      <c r="I554" s="316"/>
      <c r="J554" s="7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</row>
    <row r="555" spans="1:193" s="66" customFormat="1">
      <c r="A555" s="70"/>
      <c r="B555" s="70"/>
      <c r="C555" s="70"/>
      <c r="D555" s="70"/>
      <c r="E555" s="70"/>
      <c r="F555" s="70"/>
      <c r="G555" s="59"/>
      <c r="H555" s="316"/>
      <c r="I555" s="316"/>
      <c r="J555" s="7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</row>
    <row r="556" spans="1:193" s="66" customFormat="1">
      <c r="A556" s="70"/>
      <c r="B556" s="70"/>
      <c r="C556" s="70"/>
      <c r="D556" s="70"/>
      <c r="E556" s="70"/>
      <c r="F556" s="70"/>
      <c r="G556" s="59"/>
      <c r="H556" s="316"/>
      <c r="I556" s="316"/>
      <c r="J556" s="7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</row>
    <row r="557" spans="1:193" s="66" customFormat="1">
      <c r="A557" s="70"/>
      <c r="B557" s="70"/>
      <c r="C557" s="70"/>
      <c r="D557" s="70"/>
      <c r="E557" s="70"/>
      <c r="F557" s="70"/>
      <c r="G557" s="59"/>
      <c r="H557" s="316"/>
      <c r="I557" s="316"/>
      <c r="J557" s="7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</row>
    <row r="558" spans="1:193" s="66" customFormat="1">
      <c r="A558" s="70"/>
      <c r="B558" s="70"/>
      <c r="C558" s="70"/>
      <c r="D558" s="70"/>
      <c r="E558" s="70"/>
      <c r="F558" s="70"/>
      <c r="G558" s="59"/>
      <c r="H558" s="316"/>
      <c r="I558" s="316"/>
      <c r="J558" s="7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</row>
    <row r="559" spans="1:193" s="66" customFormat="1">
      <c r="A559" s="70"/>
      <c r="B559" s="70"/>
      <c r="C559" s="70"/>
      <c r="D559" s="70"/>
      <c r="E559" s="70"/>
      <c r="F559" s="70"/>
      <c r="G559" s="59"/>
      <c r="H559" s="316"/>
      <c r="I559" s="316"/>
      <c r="J559" s="7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</row>
    <row r="560" spans="1:193" s="66" customFormat="1">
      <c r="A560" s="70"/>
      <c r="B560" s="70"/>
      <c r="C560" s="70"/>
      <c r="D560" s="70"/>
      <c r="E560" s="70"/>
      <c r="F560" s="70"/>
      <c r="G560" s="59"/>
      <c r="H560" s="316"/>
      <c r="I560" s="316"/>
      <c r="J560" s="7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</row>
    <row r="561" spans="1:193" s="66" customFormat="1">
      <c r="A561" s="70"/>
      <c r="B561" s="70"/>
      <c r="C561" s="70"/>
      <c r="D561" s="70"/>
      <c r="E561" s="70"/>
      <c r="F561" s="70"/>
      <c r="G561" s="59"/>
      <c r="H561" s="316"/>
      <c r="I561" s="316"/>
      <c r="J561" s="7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</row>
    <row r="562" spans="1:193" s="66" customFormat="1">
      <c r="A562" s="70"/>
      <c r="B562" s="70"/>
      <c r="C562" s="70"/>
      <c r="D562" s="70"/>
      <c r="E562" s="70"/>
      <c r="F562" s="70"/>
      <c r="G562" s="59"/>
      <c r="H562" s="316"/>
      <c r="I562" s="316"/>
      <c r="J562" s="7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</row>
    <row r="563" spans="1:193" s="66" customFormat="1">
      <c r="A563" s="70"/>
      <c r="B563" s="70"/>
      <c r="C563" s="70"/>
      <c r="D563" s="70"/>
      <c r="E563" s="70"/>
      <c r="F563" s="70"/>
      <c r="G563" s="59"/>
      <c r="H563" s="316"/>
      <c r="I563" s="316"/>
      <c r="J563" s="7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</row>
    <row r="564" spans="1:193" s="66" customFormat="1">
      <c r="A564" s="70"/>
      <c r="B564" s="70"/>
      <c r="C564" s="70"/>
      <c r="D564" s="70"/>
      <c r="E564" s="70"/>
      <c r="F564" s="70"/>
      <c r="G564" s="59"/>
      <c r="H564" s="316"/>
      <c r="I564" s="316"/>
      <c r="J564" s="7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</row>
    <row r="565" spans="1:193" s="66" customFormat="1">
      <c r="A565" s="70"/>
      <c r="B565" s="70"/>
      <c r="C565" s="70"/>
      <c r="D565" s="70"/>
      <c r="E565" s="70"/>
      <c r="F565" s="70"/>
      <c r="G565" s="59"/>
      <c r="H565" s="316"/>
      <c r="I565" s="316"/>
      <c r="J565" s="7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</row>
    <row r="566" spans="1:193" s="66" customFormat="1">
      <c r="A566" s="70"/>
      <c r="B566" s="70"/>
      <c r="C566" s="70"/>
      <c r="D566" s="70"/>
      <c r="E566" s="70"/>
      <c r="F566" s="70"/>
      <c r="G566" s="59"/>
      <c r="H566" s="316"/>
      <c r="I566" s="316"/>
      <c r="J566" s="7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</row>
    <row r="567" spans="1:193" s="66" customFormat="1">
      <c r="A567" s="70"/>
      <c r="B567" s="70"/>
      <c r="C567" s="70"/>
      <c r="D567" s="70"/>
      <c r="E567" s="70"/>
      <c r="F567" s="70"/>
      <c r="G567" s="59"/>
      <c r="H567" s="316"/>
      <c r="I567" s="316"/>
      <c r="J567" s="7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</row>
    <row r="568" spans="1:193" s="66" customFormat="1">
      <c r="A568" s="70"/>
      <c r="B568" s="70"/>
      <c r="C568" s="70"/>
      <c r="D568" s="70"/>
      <c r="E568" s="70"/>
      <c r="F568" s="70"/>
      <c r="G568" s="59"/>
      <c r="H568" s="316"/>
      <c r="I568" s="316"/>
      <c r="J568" s="7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</row>
    <row r="569" spans="1:193" s="66" customFormat="1">
      <c r="A569" s="70"/>
      <c r="B569" s="70"/>
      <c r="C569" s="70"/>
      <c r="D569" s="70"/>
      <c r="E569" s="70"/>
      <c r="F569" s="70"/>
      <c r="G569" s="59"/>
      <c r="H569" s="316"/>
      <c r="I569" s="316"/>
      <c r="J569" s="7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</row>
    <row r="570" spans="1:193" s="66" customFormat="1">
      <c r="A570" s="70"/>
      <c r="B570" s="70"/>
      <c r="C570" s="70"/>
      <c r="D570" s="70"/>
      <c r="E570" s="70"/>
      <c r="F570" s="70"/>
      <c r="G570" s="59"/>
      <c r="H570" s="316"/>
      <c r="I570" s="316"/>
      <c r="J570" s="7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</row>
    <row r="571" spans="1:193" s="66" customFormat="1">
      <c r="A571" s="70"/>
      <c r="B571" s="70"/>
      <c r="C571" s="70"/>
      <c r="D571" s="70"/>
      <c r="E571" s="70"/>
      <c r="F571" s="70"/>
      <c r="G571" s="59"/>
      <c r="H571" s="316"/>
      <c r="I571" s="316"/>
      <c r="J571" s="7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</row>
    <row r="572" spans="1:193" s="66" customFormat="1">
      <c r="A572" s="70"/>
      <c r="B572" s="70"/>
      <c r="C572" s="70"/>
      <c r="D572" s="70"/>
      <c r="E572" s="70"/>
      <c r="F572" s="70"/>
      <c r="G572" s="59"/>
      <c r="H572" s="316"/>
      <c r="I572" s="316"/>
      <c r="J572" s="7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</row>
    <row r="573" spans="1:193" s="66" customFormat="1">
      <c r="A573" s="70"/>
      <c r="B573" s="70"/>
      <c r="C573" s="70"/>
      <c r="D573" s="70"/>
      <c r="E573" s="70"/>
      <c r="F573" s="70"/>
      <c r="G573" s="59"/>
      <c r="H573" s="316"/>
      <c r="I573" s="316"/>
      <c r="J573" s="7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</row>
    <row r="574" spans="1:193" s="66" customFormat="1">
      <c r="A574" s="70"/>
      <c r="B574" s="70"/>
      <c r="C574" s="70"/>
      <c r="D574" s="70"/>
      <c r="E574" s="70"/>
      <c r="F574" s="70"/>
      <c r="G574" s="59"/>
      <c r="H574" s="316"/>
      <c r="I574" s="316"/>
      <c r="J574" s="7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</row>
    <row r="575" spans="1:193" s="66" customFormat="1">
      <c r="A575" s="70"/>
      <c r="B575" s="70"/>
      <c r="C575" s="70"/>
      <c r="D575" s="70"/>
      <c r="E575" s="70"/>
      <c r="F575" s="70"/>
      <c r="G575" s="59"/>
      <c r="H575" s="316"/>
      <c r="I575" s="316"/>
      <c r="J575" s="7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</row>
    <row r="576" spans="1:193" s="66" customFormat="1">
      <c r="A576" s="70"/>
      <c r="B576" s="70"/>
      <c r="C576" s="70"/>
      <c r="D576" s="70"/>
      <c r="E576" s="70"/>
      <c r="F576" s="70"/>
      <c r="G576" s="59"/>
      <c r="H576" s="316"/>
      <c r="I576" s="316"/>
      <c r="J576" s="7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</row>
    <row r="577" spans="1:193" s="66" customFormat="1">
      <c r="A577" s="70"/>
      <c r="B577" s="70"/>
      <c r="C577" s="70"/>
      <c r="D577" s="70"/>
      <c r="E577" s="70"/>
      <c r="F577" s="70"/>
      <c r="G577" s="59"/>
      <c r="H577" s="316"/>
      <c r="I577" s="316"/>
      <c r="J577" s="7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</row>
    <row r="578" spans="1:193" s="66" customFormat="1">
      <c r="A578" s="70"/>
      <c r="B578" s="70"/>
      <c r="C578" s="70"/>
      <c r="D578" s="70"/>
      <c r="E578" s="70"/>
      <c r="F578" s="70"/>
      <c r="G578" s="59"/>
      <c r="H578" s="316"/>
      <c r="I578" s="316"/>
      <c r="J578" s="7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</row>
    <row r="579" spans="1:193" s="66" customFormat="1">
      <c r="A579" s="70"/>
      <c r="B579" s="70"/>
      <c r="C579" s="70"/>
      <c r="D579" s="70"/>
      <c r="E579" s="70"/>
      <c r="F579" s="70"/>
      <c r="G579" s="59"/>
      <c r="H579" s="316"/>
      <c r="I579" s="316"/>
      <c r="J579" s="7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</row>
    <row r="580" spans="1:193" s="66" customFormat="1">
      <c r="A580" s="70"/>
      <c r="B580" s="70"/>
      <c r="C580" s="70"/>
      <c r="D580" s="70"/>
      <c r="E580" s="70"/>
      <c r="F580" s="70"/>
      <c r="G580" s="59"/>
      <c r="H580" s="316"/>
      <c r="I580" s="316"/>
      <c r="J580" s="7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</row>
    <row r="581" spans="1:193" s="66" customFormat="1">
      <c r="A581" s="70"/>
      <c r="B581" s="70"/>
      <c r="C581" s="70"/>
      <c r="D581" s="70"/>
      <c r="E581" s="70"/>
      <c r="F581" s="70"/>
      <c r="G581" s="59"/>
      <c r="H581" s="316"/>
      <c r="I581" s="316"/>
      <c r="J581" s="7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</row>
    <row r="582" spans="1:193" s="66" customFormat="1">
      <c r="A582" s="70"/>
      <c r="B582" s="70"/>
      <c r="C582" s="70"/>
      <c r="D582" s="70"/>
      <c r="E582" s="70"/>
      <c r="F582" s="70"/>
      <c r="G582" s="59"/>
      <c r="H582" s="316"/>
      <c r="I582" s="316"/>
      <c r="J582" s="7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</row>
    <row r="583" spans="1:193" s="66" customFormat="1">
      <c r="A583" s="70"/>
      <c r="B583" s="70"/>
      <c r="C583" s="70"/>
      <c r="D583" s="70"/>
      <c r="E583" s="70"/>
      <c r="F583" s="70"/>
      <c r="G583" s="59"/>
      <c r="H583" s="316"/>
      <c r="I583" s="316"/>
      <c r="J583" s="7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</row>
    <row r="584" spans="1:193" s="66" customFormat="1">
      <c r="A584" s="70"/>
      <c r="B584" s="70"/>
      <c r="C584" s="70"/>
      <c r="D584" s="70"/>
      <c r="E584" s="70"/>
      <c r="F584" s="70"/>
      <c r="G584" s="59"/>
      <c r="H584" s="316"/>
      <c r="I584" s="316"/>
      <c r="J584" s="7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</row>
    <row r="585" spans="1:193" s="66" customFormat="1">
      <c r="A585" s="70"/>
      <c r="B585" s="70"/>
      <c r="C585" s="70"/>
      <c r="D585" s="70"/>
      <c r="E585" s="70"/>
      <c r="F585" s="70"/>
      <c r="G585" s="59"/>
      <c r="H585" s="316"/>
      <c r="I585" s="316"/>
      <c r="J585" s="7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</row>
    <row r="586" spans="1:193" s="66" customFormat="1">
      <c r="A586" s="70"/>
      <c r="B586" s="70"/>
      <c r="C586" s="70"/>
      <c r="D586" s="70"/>
      <c r="E586" s="70"/>
      <c r="F586" s="70"/>
      <c r="G586" s="59"/>
      <c r="H586" s="316"/>
      <c r="I586" s="316"/>
      <c r="J586" s="7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</row>
    <row r="587" spans="1:193" s="66" customFormat="1">
      <c r="A587" s="70"/>
      <c r="B587" s="70"/>
      <c r="C587" s="70"/>
      <c r="D587" s="70"/>
      <c r="E587" s="70"/>
      <c r="F587" s="70"/>
      <c r="G587" s="59"/>
      <c r="H587" s="316"/>
      <c r="I587" s="316"/>
      <c r="J587" s="7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</row>
    <row r="588" spans="1:193" s="66" customFormat="1">
      <c r="A588" s="70"/>
      <c r="B588" s="70"/>
      <c r="C588" s="70"/>
      <c r="D588" s="70"/>
      <c r="E588" s="70"/>
      <c r="F588" s="70"/>
      <c r="G588" s="59"/>
      <c r="H588" s="316"/>
      <c r="I588" s="316"/>
      <c r="J588" s="7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</row>
    <row r="589" spans="1:193" s="66" customFormat="1">
      <c r="A589" s="70"/>
      <c r="B589" s="70"/>
      <c r="C589" s="70"/>
      <c r="D589" s="70"/>
      <c r="E589" s="70"/>
      <c r="F589" s="70"/>
      <c r="G589" s="59"/>
      <c r="H589" s="316"/>
      <c r="I589" s="316"/>
      <c r="J589" s="7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</row>
    <row r="590" spans="1:193" s="66" customFormat="1">
      <c r="A590" s="70"/>
      <c r="B590" s="70"/>
      <c r="C590" s="70"/>
      <c r="D590" s="70"/>
      <c r="E590" s="70"/>
      <c r="F590" s="70"/>
      <c r="G590" s="59"/>
      <c r="H590" s="316"/>
      <c r="I590" s="316"/>
      <c r="J590" s="7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</row>
    <row r="591" spans="1:193" s="66" customFormat="1">
      <c r="A591" s="70"/>
      <c r="B591" s="70"/>
      <c r="C591" s="70"/>
      <c r="D591" s="70"/>
      <c r="E591" s="70"/>
      <c r="F591" s="70"/>
      <c r="G591" s="59"/>
      <c r="H591" s="316"/>
      <c r="I591" s="316"/>
      <c r="J591" s="7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</row>
    <row r="592" spans="1:193" s="66" customFormat="1">
      <c r="A592" s="70"/>
      <c r="B592" s="70"/>
      <c r="C592" s="70"/>
      <c r="D592" s="70"/>
      <c r="E592" s="70"/>
      <c r="F592" s="70"/>
      <c r="G592" s="59"/>
      <c r="H592" s="316"/>
      <c r="I592" s="316"/>
      <c r="J592" s="7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</row>
    <row r="593" spans="1:193" s="66" customFormat="1">
      <c r="A593" s="70"/>
      <c r="B593" s="70"/>
      <c r="C593" s="70"/>
      <c r="D593" s="70"/>
      <c r="E593" s="70"/>
      <c r="F593" s="70"/>
      <c r="G593" s="59"/>
      <c r="H593" s="316"/>
      <c r="I593" s="316"/>
      <c r="J593" s="7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31496062992125984" top="0.35433070866141736" bottom="0.43307086614173229" header="0.19685039370078741" footer="0.19685039370078741"/>
  <pageSetup paperSize="9" scale="70" fitToHeight="0" orientation="portrait" r:id="rId1"/>
  <headerFooter alignWithMargins="0">
    <oddFooter>&amp;C&amp;"Tahoma,Normale Italic"&amp;10&amp;P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CC"/>
    <pageSetUpPr fitToPage="1"/>
  </sheetPr>
  <dimension ref="A1:K924"/>
  <sheetViews>
    <sheetView showGridLines="0" zoomScale="115" zoomScaleNormal="115" zoomScaleSheetLayoutView="100" workbookViewId="0">
      <pane ySplit="2" topLeftCell="A3" activePane="bottomLeft" state="frozen"/>
      <selection activeCell="E10" sqref="E10"/>
      <selection pane="bottomLeft" activeCell="G28" sqref="G28"/>
    </sheetView>
  </sheetViews>
  <sheetFormatPr defaultColWidth="17.85546875" defaultRowHeight="15"/>
  <cols>
    <col min="1" max="5" width="4" style="289" bestFit="1" customWidth="1"/>
    <col min="6" max="6" width="3" style="289" bestFit="1" customWidth="1"/>
    <col min="7" max="7" width="70.5703125" style="94" customWidth="1"/>
    <col min="8" max="9" width="14.85546875" style="374" bestFit="1" customWidth="1"/>
    <col min="10" max="10" width="13.28515625" style="93" customWidth="1"/>
    <col min="11" max="169" width="10.28515625" style="72" customWidth="1"/>
    <col min="170" max="178" width="9.140625" style="72" customWidth="1"/>
    <col min="179" max="179" width="1" style="72" customWidth="1"/>
    <col min="180" max="183" width="3.28515625" style="72" customWidth="1"/>
    <col min="184" max="184" width="1.85546875" style="72" customWidth="1"/>
    <col min="185" max="16384" width="17.85546875" style="72"/>
  </cols>
  <sheetData>
    <row r="1" spans="1:10" s="51" customFormat="1" ht="13.5" customHeight="1" thickBot="1">
      <c r="A1" s="518" t="s">
        <v>119</v>
      </c>
      <c r="B1" s="519"/>
      <c r="C1" s="519"/>
      <c r="D1" s="519"/>
      <c r="E1" s="519"/>
      <c r="F1" s="520"/>
      <c r="G1" s="514" t="s">
        <v>2137</v>
      </c>
      <c r="H1" s="516" t="s">
        <v>2136</v>
      </c>
      <c r="I1" s="516" t="s">
        <v>2138</v>
      </c>
      <c r="J1" s="514" t="s">
        <v>120</v>
      </c>
    </row>
    <row r="2" spans="1:10" ht="26.45" customHeight="1" thickBot="1">
      <c r="A2" s="376" t="s">
        <v>121</v>
      </c>
      <c r="B2" s="376" t="s">
        <v>122</v>
      </c>
      <c r="C2" s="376" t="s">
        <v>123</v>
      </c>
      <c r="D2" s="376" t="s">
        <v>124</v>
      </c>
      <c r="E2" s="376" t="s">
        <v>125</v>
      </c>
      <c r="F2" s="376" t="s">
        <v>126</v>
      </c>
      <c r="G2" s="515"/>
      <c r="H2" s="517"/>
      <c r="I2" s="517"/>
      <c r="J2" s="515"/>
    </row>
    <row r="3" spans="1:10" s="71" customFormat="1" ht="15.75">
      <c r="A3" s="269">
        <v>300</v>
      </c>
      <c r="B3" s="85">
        <v>0</v>
      </c>
      <c r="C3" s="85">
        <v>0</v>
      </c>
      <c r="D3" s="85">
        <v>0</v>
      </c>
      <c r="E3" s="85">
        <v>0</v>
      </c>
      <c r="F3" s="85">
        <v>0</v>
      </c>
      <c r="G3" s="73" t="s">
        <v>538</v>
      </c>
      <c r="H3" s="363"/>
      <c r="I3" s="363"/>
      <c r="J3" s="74" t="s">
        <v>539</v>
      </c>
    </row>
    <row r="4" spans="1:10">
      <c r="A4" s="270">
        <v>300</v>
      </c>
      <c r="B4" s="271">
        <v>100</v>
      </c>
      <c r="C4" s="271"/>
      <c r="D4" s="271"/>
      <c r="E4" s="271"/>
      <c r="F4" s="271"/>
      <c r="G4" s="55" t="s">
        <v>540</v>
      </c>
      <c r="H4" s="367"/>
      <c r="I4" s="367"/>
      <c r="J4" s="264" t="s">
        <v>541</v>
      </c>
    </row>
    <row r="5" spans="1:10">
      <c r="A5" s="270">
        <v>300</v>
      </c>
      <c r="B5" s="271">
        <v>100</v>
      </c>
      <c r="C5" s="272">
        <v>100</v>
      </c>
      <c r="D5" s="272"/>
      <c r="E5" s="272"/>
      <c r="F5" s="272"/>
      <c r="G5" s="55" t="s">
        <v>542</v>
      </c>
      <c r="H5" s="367"/>
      <c r="I5" s="367"/>
      <c r="J5" s="264" t="s">
        <v>543</v>
      </c>
    </row>
    <row r="6" spans="1:10" ht="25.5">
      <c r="A6" s="270">
        <v>300</v>
      </c>
      <c r="B6" s="271">
        <v>100</v>
      </c>
      <c r="C6" s="272">
        <v>100</v>
      </c>
      <c r="D6" s="273">
        <v>100</v>
      </c>
      <c r="E6" s="272"/>
      <c r="F6" s="272"/>
      <c r="G6" s="75" t="s">
        <v>546</v>
      </c>
      <c r="H6" s="364">
        <v>236263722</v>
      </c>
      <c r="I6" s="364">
        <v>235722740</v>
      </c>
      <c r="J6" s="56" t="s">
        <v>545</v>
      </c>
    </row>
    <row r="7" spans="1:10">
      <c r="A7" s="270">
        <v>300</v>
      </c>
      <c r="B7" s="271">
        <v>100</v>
      </c>
      <c r="C7" s="272">
        <v>100</v>
      </c>
      <c r="D7" s="273">
        <v>200</v>
      </c>
      <c r="E7" s="272"/>
      <c r="F7" s="272"/>
      <c r="G7" s="75" t="s">
        <v>547</v>
      </c>
      <c r="H7" s="364">
        <v>2200768</v>
      </c>
      <c r="I7" s="364">
        <v>2200775</v>
      </c>
      <c r="J7" s="56" t="s">
        <v>548</v>
      </c>
    </row>
    <row r="8" spans="1:10">
      <c r="A8" s="270">
        <v>300</v>
      </c>
      <c r="B8" s="271">
        <v>100</v>
      </c>
      <c r="C8" s="272">
        <v>100</v>
      </c>
      <c r="D8" s="273">
        <v>250</v>
      </c>
      <c r="E8" s="272"/>
      <c r="F8" s="272"/>
      <c r="G8" s="75" t="s">
        <v>549</v>
      </c>
      <c r="H8" s="364"/>
      <c r="I8" s="364"/>
      <c r="J8" s="56" t="s">
        <v>550</v>
      </c>
    </row>
    <row r="9" spans="1:10">
      <c r="A9" s="270">
        <v>300</v>
      </c>
      <c r="B9" s="271">
        <v>100</v>
      </c>
      <c r="C9" s="272">
        <v>100</v>
      </c>
      <c r="D9" s="273">
        <v>300</v>
      </c>
      <c r="E9" s="272"/>
      <c r="F9" s="272"/>
      <c r="G9" s="75" t="s">
        <v>551</v>
      </c>
      <c r="H9" s="363">
        <v>0</v>
      </c>
      <c r="I9" s="363">
        <v>0</v>
      </c>
      <c r="J9" s="56" t="s">
        <v>552</v>
      </c>
    </row>
    <row r="10" spans="1:10" ht="25.5">
      <c r="A10" s="270">
        <v>300</v>
      </c>
      <c r="B10" s="271">
        <v>100</v>
      </c>
      <c r="C10" s="272">
        <v>100</v>
      </c>
      <c r="D10" s="273">
        <v>300</v>
      </c>
      <c r="E10" s="272">
        <v>100</v>
      </c>
      <c r="F10" s="272"/>
      <c r="G10" s="75" t="s">
        <v>553</v>
      </c>
      <c r="H10" s="364"/>
      <c r="I10" s="364"/>
      <c r="J10" s="56" t="s">
        <v>554</v>
      </c>
    </row>
    <row r="11" spans="1:10" ht="25.5">
      <c r="A11" s="270">
        <v>300</v>
      </c>
      <c r="B11" s="271">
        <v>100</v>
      </c>
      <c r="C11" s="272">
        <v>100</v>
      </c>
      <c r="D11" s="273">
        <v>300</v>
      </c>
      <c r="E11" s="272">
        <v>200</v>
      </c>
      <c r="F11" s="272"/>
      <c r="G11" s="75" t="s">
        <v>555</v>
      </c>
      <c r="H11" s="364"/>
      <c r="I11" s="364"/>
      <c r="J11" s="56" t="s">
        <v>556</v>
      </c>
    </row>
    <row r="12" spans="1:10">
      <c r="A12" s="270">
        <v>300</v>
      </c>
      <c r="B12" s="271">
        <v>100</v>
      </c>
      <c r="C12" s="272">
        <v>100</v>
      </c>
      <c r="D12" s="273">
        <v>300</v>
      </c>
      <c r="E12" s="272">
        <v>300</v>
      </c>
      <c r="F12" s="272"/>
      <c r="G12" s="75" t="s">
        <v>557</v>
      </c>
      <c r="H12" s="364"/>
      <c r="I12" s="364"/>
      <c r="J12" s="56" t="s">
        <v>558</v>
      </c>
    </row>
    <row r="13" spans="1:10">
      <c r="A13" s="270">
        <v>300</v>
      </c>
      <c r="B13" s="271">
        <v>100</v>
      </c>
      <c r="C13" s="272">
        <v>200</v>
      </c>
      <c r="D13" s="272"/>
      <c r="E13" s="272"/>
      <c r="F13" s="272"/>
      <c r="G13" s="76" t="s">
        <v>559</v>
      </c>
      <c r="H13" s="363"/>
      <c r="I13" s="363">
        <v>0</v>
      </c>
      <c r="J13" s="77" t="s">
        <v>560</v>
      </c>
    </row>
    <row r="14" spans="1:10" s="78" customFormat="1" ht="25.5">
      <c r="A14" s="274">
        <v>300</v>
      </c>
      <c r="B14" s="272">
        <v>100</v>
      </c>
      <c r="C14" s="272">
        <v>200</v>
      </c>
      <c r="D14" s="273">
        <v>100</v>
      </c>
      <c r="E14" s="273"/>
      <c r="F14" s="273"/>
      <c r="G14" s="75" t="s">
        <v>561</v>
      </c>
      <c r="H14" s="364">
        <v>0</v>
      </c>
      <c r="I14" s="364">
        <v>0</v>
      </c>
      <c r="J14" s="77" t="s">
        <v>562</v>
      </c>
    </row>
    <row r="15" spans="1:10" ht="25.5">
      <c r="A15" s="270">
        <v>300</v>
      </c>
      <c r="B15" s="271">
        <v>100</v>
      </c>
      <c r="C15" s="272">
        <v>200</v>
      </c>
      <c r="D15" s="273">
        <v>200</v>
      </c>
      <c r="E15" s="272"/>
      <c r="F15" s="272"/>
      <c r="G15" s="75" t="s">
        <v>563</v>
      </c>
      <c r="H15" s="364">
        <v>0</v>
      </c>
      <c r="I15" s="364">
        <v>0</v>
      </c>
      <c r="J15" s="56" t="s">
        <v>564</v>
      </c>
    </row>
    <row r="16" spans="1:10">
      <c r="A16" s="270">
        <v>300</v>
      </c>
      <c r="B16" s="271">
        <v>100</v>
      </c>
      <c r="C16" s="272">
        <v>200</v>
      </c>
      <c r="D16" s="273">
        <v>300</v>
      </c>
      <c r="E16" s="272"/>
      <c r="F16" s="272"/>
      <c r="G16" s="75" t="s">
        <v>565</v>
      </c>
      <c r="H16" s="364">
        <v>0</v>
      </c>
      <c r="I16" s="364">
        <v>0</v>
      </c>
      <c r="J16" s="56" t="s">
        <v>566</v>
      </c>
    </row>
    <row r="17" spans="1:10">
      <c r="A17" s="270">
        <v>300</v>
      </c>
      <c r="B17" s="271">
        <v>100</v>
      </c>
      <c r="C17" s="272">
        <v>300</v>
      </c>
      <c r="D17" s="272"/>
      <c r="E17" s="272"/>
      <c r="F17" s="272"/>
      <c r="G17" s="55" t="s">
        <v>567</v>
      </c>
      <c r="H17" s="363"/>
      <c r="I17" s="363">
        <v>0</v>
      </c>
      <c r="J17" s="56" t="s">
        <v>568</v>
      </c>
    </row>
    <row r="18" spans="1:10">
      <c r="A18" s="270">
        <v>300</v>
      </c>
      <c r="B18" s="271">
        <v>100</v>
      </c>
      <c r="C18" s="272">
        <v>300</v>
      </c>
      <c r="D18" s="273">
        <v>100</v>
      </c>
      <c r="E18" s="272"/>
      <c r="F18" s="272"/>
      <c r="G18" s="58" t="s">
        <v>569</v>
      </c>
      <c r="H18" s="364">
        <v>67810776</v>
      </c>
      <c r="I18" s="364">
        <v>68184697</v>
      </c>
      <c r="J18" s="56" t="s">
        <v>570</v>
      </c>
    </row>
    <row r="19" spans="1:10">
      <c r="A19" s="270">
        <v>300</v>
      </c>
      <c r="B19" s="271">
        <v>100</v>
      </c>
      <c r="C19" s="272">
        <v>300</v>
      </c>
      <c r="D19" s="273">
        <v>200</v>
      </c>
      <c r="E19" s="272"/>
      <c r="F19" s="272"/>
      <c r="G19" s="75" t="s">
        <v>571</v>
      </c>
      <c r="H19" s="364">
        <v>1181535</v>
      </c>
      <c r="I19" s="364">
        <v>1181757</v>
      </c>
      <c r="J19" s="56" t="s">
        <v>572</v>
      </c>
    </row>
    <row r="20" spans="1:10">
      <c r="A20" s="270">
        <v>300</v>
      </c>
      <c r="B20" s="271">
        <v>100</v>
      </c>
      <c r="C20" s="272">
        <v>300</v>
      </c>
      <c r="D20" s="273">
        <v>300</v>
      </c>
      <c r="E20" s="272"/>
      <c r="F20" s="272"/>
      <c r="G20" s="75" t="s">
        <v>573</v>
      </c>
      <c r="H20" s="364">
        <v>13637470</v>
      </c>
      <c r="I20" s="364">
        <v>13640525</v>
      </c>
      <c r="J20" s="56" t="s">
        <v>574</v>
      </c>
    </row>
    <row r="21" spans="1:10">
      <c r="A21" s="270">
        <v>300</v>
      </c>
      <c r="B21" s="271">
        <v>100</v>
      </c>
      <c r="C21" s="273">
        <v>400</v>
      </c>
      <c r="D21" s="272"/>
      <c r="E21" s="272"/>
      <c r="F21" s="272"/>
      <c r="G21" s="58" t="s">
        <v>575</v>
      </c>
      <c r="H21" s="364">
        <v>2282925</v>
      </c>
      <c r="I21" s="364">
        <v>2282925</v>
      </c>
      <c r="J21" s="56" t="s">
        <v>576</v>
      </c>
    </row>
    <row r="22" spans="1:10">
      <c r="A22" s="270">
        <v>300</v>
      </c>
      <c r="B22" s="271">
        <v>100</v>
      </c>
      <c r="C22" s="273">
        <v>500</v>
      </c>
      <c r="D22" s="272"/>
      <c r="E22" s="272"/>
      <c r="F22" s="272"/>
      <c r="G22" s="75" t="s">
        <v>577</v>
      </c>
      <c r="H22" s="364">
        <v>12801619</v>
      </c>
      <c r="I22" s="364">
        <v>12801619</v>
      </c>
      <c r="J22" s="56" t="s">
        <v>578</v>
      </c>
    </row>
    <row r="23" spans="1:10">
      <c r="A23" s="270">
        <v>300</v>
      </c>
      <c r="B23" s="271">
        <v>100</v>
      </c>
      <c r="C23" s="273">
        <v>600</v>
      </c>
      <c r="D23" s="272"/>
      <c r="E23" s="272"/>
      <c r="F23" s="272"/>
      <c r="G23" s="58" t="s">
        <v>579</v>
      </c>
      <c r="H23" s="364">
        <v>0</v>
      </c>
      <c r="I23" s="364">
        <v>0</v>
      </c>
      <c r="J23" s="56" t="s">
        <v>580</v>
      </c>
    </row>
    <row r="24" spans="1:10">
      <c r="A24" s="270">
        <v>300</v>
      </c>
      <c r="B24" s="271">
        <v>100</v>
      </c>
      <c r="C24" s="273">
        <v>700</v>
      </c>
      <c r="D24" s="272"/>
      <c r="E24" s="272"/>
      <c r="F24" s="272"/>
      <c r="G24" s="75" t="s">
        <v>581</v>
      </c>
      <c r="H24" s="364">
        <v>45024</v>
      </c>
      <c r="I24" s="364">
        <v>45024</v>
      </c>
      <c r="J24" s="56" t="s">
        <v>582</v>
      </c>
    </row>
    <row r="25" spans="1:10">
      <c r="A25" s="270">
        <v>300</v>
      </c>
      <c r="B25" s="271">
        <v>100</v>
      </c>
      <c r="C25" s="273">
        <v>800</v>
      </c>
      <c r="D25" s="272"/>
      <c r="E25" s="272"/>
      <c r="F25" s="272"/>
      <c r="G25" s="75" t="s">
        <v>583</v>
      </c>
      <c r="H25" s="364">
        <v>3520887</v>
      </c>
      <c r="I25" s="364">
        <v>3520887</v>
      </c>
      <c r="J25" s="56" t="s">
        <v>584</v>
      </c>
    </row>
    <row r="26" spans="1:10">
      <c r="A26" s="270">
        <v>300</v>
      </c>
      <c r="B26" s="271">
        <v>100</v>
      </c>
      <c r="C26" s="272">
        <v>900</v>
      </c>
      <c r="D26" s="272"/>
      <c r="E26" s="272"/>
      <c r="F26" s="272"/>
      <c r="G26" s="55" t="s">
        <v>585</v>
      </c>
      <c r="H26" s="363"/>
      <c r="I26" s="363">
        <v>0</v>
      </c>
      <c r="J26" s="56" t="s">
        <v>586</v>
      </c>
    </row>
    <row r="27" spans="1:10">
      <c r="A27" s="270"/>
      <c r="B27" s="271"/>
      <c r="C27" s="272"/>
      <c r="D27" s="275"/>
      <c r="E27" s="275"/>
      <c r="F27" s="275"/>
      <c r="G27" s="267" t="s">
        <v>542</v>
      </c>
      <c r="H27" s="363"/>
      <c r="I27" s="363"/>
      <c r="J27" s="56" t="s">
        <v>587</v>
      </c>
    </row>
    <row r="28" spans="1:10" ht="25.5">
      <c r="A28" s="270">
        <v>300</v>
      </c>
      <c r="B28" s="271">
        <v>100</v>
      </c>
      <c r="C28" s="272">
        <v>900</v>
      </c>
      <c r="D28" s="276">
        <v>50</v>
      </c>
      <c r="E28" s="275"/>
      <c r="F28" s="275"/>
      <c r="G28" s="267" t="s">
        <v>544</v>
      </c>
      <c r="H28" s="364">
        <v>0</v>
      </c>
      <c r="I28" s="364">
        <v>0</v>
      </c>
      <c r="J28" s="56" t="s">
        <v>587</v>
      </c>
    </row>
    <row r="29" spans="1:10">
      <c r="A29" s="270">
        <v>300</v>
      </c>
      <c r="B29" s="271">
        <v>100</v>
      </c>
      <c r="C29" s="272">
        <v>900</v>
      </c>
      <c r="D29" s="276">
        <v>100</v>
      </c>
      <c r="E29" s="275"/>
      <c r="F29" s="275"/>
      <c r="G29" s="265" t="s">
        <v>547</v>
      </c>
      <c r="H29" s="364">
        <v>0</v>
      </c>
      <c r="I29" s="364">
        <v>0</v>
      </c>
      <c r="J29" s="56" t="s">
        <v>587</v>
      </c>
    </row>
    <row r="30" spans="1:10">
      <c r="A30" s="270">
        <v>300</v>
      </c>
      <c r="B30" s="271">
        <v>100</v>
      </c>
      <c r="C30" s="272">
        <v>900</v>
      </c>
      <c r="D30" s="276">
        <v>150</v>
      </c>
      <c r="E30" s="275"/>
      <c r="F30" s="275"/>
      <c r="G30" s="265" t="s">
        <v>551</v>
      </c>
      <c r="H30" s="368">
        <v>0</v>
      </c>
      <c r="I30" s="368">
        <v>0</v>
      </c>
      <c r="J30" s="56" t="s">
        <v>587</v>
      </c>
    </row>
    <row r="31" spans="1:10">
      <c r="A31" s="270"/>
      <c r="B31" s="271"/>
      <c r="C31" s="272"/>
      <c r="D31" s="276"/>
      <c r="E31" s="275"/>
      <c r="F31" s="275"/>
      <c r="G31" s="267" t="s">
        <v>567</v>
      </c>
      <c r="H31" s="363"/>
      <c r="I31" s="363"/>
      <c r="J31" s="56" t="s">
        <v>588</v>
      </c>
    </row>
    <row r="32" spans="1:10">
      <c r="A32" s="270">
        <v>300</v>
      </c>
      <c r="B32" s="271">
        <v>100</v>
      </c>
      <c r="C32" s="272">
        <v>900</v>
      </c>
      <c r="D32" s="276">
        <v>200</v>
      </c>
      <c r="E32" s="275"/>
      <c r="F32" s="275"/>
      <c r="G32" s="265" t="s">
        <v>569</v>
      </c>
      <c r="H32" s="364">
        <v>0</v>
      </c>
      <c r="I32" s="364">
        <v>0</v>
      </c>
      <c r="J32" s="56" t="s">
        <v>588</v>
      </c>
    </row>
    <row r="33" spans="1:10">
      <c r="A33" s="270">
        <v>300</v>
      </c>
      <c r="B33" s="271">
        <v>100</v>
      </c>
      <c r="C33" s="272">
        <v>900</v>
      </c>
      <c r="D33" s="276">
        <v>250</v>
      </c>
      <c r="E33" s="275"/>
      <c r="F33" s="275"/>
      <c r="G33" s="267" t="s">
        <v>571</v>
      </c>
      <c r="H33" s="364">
        <v>0</v>
      </c>
      <c r="I33" s="364">
        <v>0</v>
      </c>
      <c r="J33" s="56" t="s">
        <v>588</v>
      </c>
    </row>
    <row r="34" spans="1:10">
      <c r="A34" s="270">
        <v>300</v>
      </c>
      <c r="B34" s="271">
        <v>100</v>
      </c>
      <c r="C34" s="272">
        <v>900</v>
      </c>
      <c r="D34" s="276">
        <v>300</v>
      </c>
      <c r="E34" s="275"/>
      <c r="F34" s="275"/>
      <c r="G34" s="265" t="s">
        <v>573</v>
      </c>
      <c r="H34" s="364">
        <v>0</v>
      </c>
      <c r="I34" s="364">
        <v>0</v>
      </c>
      <c r="J34" s="56" t="s">
        <v>588</v>
      </c>
    </row>
    <row r="35" spans="1:10">
      <c r="A35" s="270">
        <v>300</v>
      </c>
      <c r="B35" s="271">
        <v>100</v>
      </c>
      <c r="C35" s="272">
        <v>900</v>
      </c>
      <c r="D35" s="276">
        <v>350</v>
      </c>
      <c r="E35" s="275"/>
      <c r="F35" s="275"/>
      <c r="G35" s="265" t="s">
        <v>575</v>
      </c>
      <c r="H35" s="364">
        <v>0</v>
      </c>
      <c r="I35" s="364">
        <v>0</v>
      </c>
      <c r="J35" s="56" t="s">
        <v>589</v>
      </c>
    </row>
    <row r="36" spans="1:10">
      <c r="A36" s="270">
        <v>300</v>
      </c>
      <c r="B36" s="271">
        <v>100</v>
      </c>
      <c r="C36" s="272">
        <v>900</v>
      </c>
      <c r="D36" s="276">
        <v>400</v>
      </c>
      <c r="E36" s="275"/>
      <c r="F36" s="275"/>
      <c r="G36" s="267" t="s">
        <v>577</v>
      </c>
      <c r="H36" s="364">
        <v>0</v>
      </c>
      <c r="I36" s="364">
        <v>0</v>
      </c>
      <c r="J36" s="56" t="s">
        <v>590</v>
      </c>
    </row>
    <row r="37" spans="1:10">
      <c r="A37" s="270">
        <v>300</v>
      </c>
      <c r="B37" s="271">
        <v>100</v>
      </c>
      <c r="C37" s="272">
        <v>900</v>
      </c>
      <c r="D37" s="276">
        <v>450</v>
      </c>
      <c r="E37" s="275"/>
      <c r="F37" s="275"/>
      <c r="G37" s="265" t="s">
        <v>579</v>
      </c>
      <c r="H37" s="364">
        <v>0</v>
      </c>
      <c r="I37" s="364">
        <v>0</v>
      </c>
      <c r="J37" s="56" t="s">
        <v>591</v>
      </c>
    </row>
    <row r="38" spans="1:10" s="78" customFormat="1" ht="12.75">
      <c r="A38" s="270">
        <v>300</v>
      </c>
      <c r="B38" s="271">
        <v>100</v>
      </c>
      <c r="C38" s="272">
        <v>900</v>
      </c>
      <c r="D38" s="276">
        <v>500</v>
      </c>
      <c r="E38" s="275"/>
      <c r="F38" s="275"/>
      <c r="G38" s="267" t="s">
        <v>581</v>
      </c>
      <c r="H38" s="364">
        <v>0</v>
      </c>
      <c r="I38" s="364">
        <v>0</v>
      </c>
      <c r="J38" s="56" t="s">
        <v>592</v>
      </c>
    </row>
    <row r="39" spans="1:10">
      <c r="A39" s="274">
        <v>300</v>
      </c>
      <c r="B39" s="272">
        <v>100</v>
      </c>
      <c r="C39" s="272">
        <v>900</v>
      </c>
      <c r="D39" s="273">
        <v>900</v>
      </c>
      <c r="E39" s="273"/>
      <c r="F39" s="273"/>
      <c r="G39" s="265" t="s">
        <v>593</v>
      </c>
      <c r="H39" s="368">
        <v>0</v>
      </c>
      <c r="I39" s="368">
        <v>0</v>
      </c>
      <c r="J39" s="56" t="s">
        <v>594</v>
      </c>
    </row>
    <row r="40" spans="1:10">
      <c r="A40" s="270">
        <v>300</v>
      </c>
      <c r="B40" s="271">
        <v>200</v>
      </c>
      <c r="C40" s="272"/>
      <c r="D40" s="272"/>
      <c r="E40" s="273"/>
      <c r="F40" s="273"/>
      <c r="G40" s="79" t="s">
        <v>595</v>
      </c>
      <c r="H40" s="363"/>
      <c r="I40" s="363">
        <v>0</v>
      </c>
      <c r="J40" s="56" t="s">
        <v>596</v>
      </c>
    </row>
    <row r="41" spans="1:10">
      <c r="A41" s="270">
        <v>300</v>
      </c>
      <c r="B41" s="271">
        <v>200</v>
      </c>
      <c r="C41" s="273">
        <v>100</v>
      </c>
      <c r="D41" s="272"/>
      <c r="E41" s="272"/>
      <c r="F41" s="272"/>
      <c r="G41" s="75" t="s">
        <v>597</v>
      </c>
      <c r="H41" s="364">
        <v>39802</v>
      </c>
      <c r="I41" s="364">
        <v>39802</v>
      </c>
      <c r="J41" s="56" t="s">
        <v>598</v>
      </c>
    </row>
    <row r="42" spans="1:10">
      <c r="A42" s="270">
        <v>300</v>
      </c>
      <c r="B42" s="271">
        <v>200</v>
      </c>
      <c r="C42" s="273">
        <v>200</v>
      </c>
      <c r="D42" s="272"/>
      <c r="E42" s="272"/>
      <c r="F42" s="272"/>
      <c r="G42" s="58" t="s">
        <v>599</v>
      </c>
      <c r="H42" s="364">
        <v>3367750</v>
      </c>
      <c r="I42" s="364">
        <v>3367750</v>
      </c>
      <c r="J42" s="56" t="s">
        <v>600</v>
      </c>
    </row>
    <row r="43" spans="1:10" s="50" customFormat="1" ht="12.75">
      <c r="A43" s="270">
        <v>300</v>
      </c>
      <c r="B43" s="271">
        <v>200</v>
      </c>
      <c r="C43" s="273">
        <v>300</v>
      </c>
      <c r="D43" s="272"/>
      <c r="E43" s="272"/>
      <c r="F43" s="272"/>
      <c r="G43" s="75" t="s">
        <v>601</v>
      </c>
      <c r="H43" s="364">
        <v>2000</v>
      </c>
      <c r="I43" s="364">
        <v>2000</v>
      </c>
      <c r="J43" s="56" t="s">
        <v>602</v>
      </c>
    </row>
    <row r="44" spans="1:10" s="78" customFormat="1" ht="12.75">
      <c r="A44" s="270">
        <v>300</v>
      </c>
      <c r="B44" s="271">
        <v>200</v>
      </c>
      <c r="C44" s="272">
        <v>400</v>
      </c>
      <c r="D44" s="272"/>
      <c r="E44" s="272"/>
      <c r="F44" s="272"/>
      <c r="G44" s="55" t="s">
        <v>603</v>
      </c>
      <c r="H44" s="363"/>
      <c r="I44" s="363">
        <v>0</v>
      </c>
      <c r="J44" s="56" t="s">
        <v>604</v>
      </c>
    </row>
    <row r="45" spans="1:10" s="78" customFormat="1" ht="12.75">
      <c r="A45" s="270">
        <v>300</v>
      </c>
      <c r="B45" s="271">
        <v>200</v>
      </c>
      <c r="C45" s="272">
        <v>400</v>
      </c>
      <c r="D45" s="276">
        <v>100</v>
      </c>
      <c r="E45" s="275"/>
      <c r="F45" s="275"/>
      <c r="G45" s="75" t="s">
        <v>605</v>
      </c>
      <c r="H45" s="364">
        <v>1227687</v>
      </c>
      <c r="I45" s="364">
        <v>1227687</v>
      </c>
      <c r="J45" s="62"/>
    </row>
    <row r="46" spans="1:10" s="78" customFormat="1" ht="12.75">
      <c r="A46" s="270">
        <v>300</v>
      </c>
      <c r="B46" s="271">
        <v>200</v>
      </c>
      <c r="C46" s="272">
        <v>400</v>
      </c>
      <c r="D46" s="276">
        <v>200</v>
      </c>
      <c r="E46" s="275"/>
      <c r="F46" s="275"/>
      <c r="G46" s="58" t="s">
        <v>606</v>
      </c>
      <c r="H46" s="364">
        <v>1116664</v>
      </c>
      <c r="I46" s="364">
        <v>1116664</v>
      </c>
      <c r="J46" s="62"/>
    </row>
    <row r="47" spans="1:10">
      <c r="A47" s="270">
        <v>300</v>
      </c>
      <c r="B47" s="271">
        <v>200</v>
      </c>
      <c r="C47" s="272">
        <v>400</v>
      </c>
      <c r="D47" s="276">
        <v>300</v>
      </c>
      <c r="E47" s="275"/>
      <c r="F47" s="275"/>
      <c r="G47" s="75" t="s">
        <v>607</v>
      </c>
      <c r="H47" s="364">
        <v>22846</v>
      </c>
      <c r="I47" s="364">
        <v>22846</v>
      </c>
      <c r="J47" s="62"/>
    </row>
    <row r="48" spans="1:10" s="78" customFormat="1" ht="12.75">
      <c r="A48" s="270">
        <v>300</v>
      </c>
      <c r="B48" s="271">
        <v>200</v>
      </c>
      <c r="C48" s="272">
        <v>500</v>
      </c>
      <c r="D48" s="272"/>
      <c r="E48" s="272"/>
      <c r="F48" s="272"/>
      <c r="G48" s="55" t="s">
        <v>608</v>
      </c>
      <c r="H48" s="363"/>
      <c r="I48" s="363">
        <v>0</v>
      </c>
      <c r="J48" s="56" t="s">
        <v>609</v>
      </c>
    </row>
    <row r="49" spans="1:10" s="78" customFormat="1" ht="12.75">
      <c r="A49" s="270">
        <v>300</v>
      </c>
      <c r="B49" s="271">
        <v>200</v>
      </c>
      <c r="C49" s="272">
        <v>500</v>
      </c>
      <c r="D49" s="276">
        <v>100</v>
      </c>
      <c r="E49" s="275"/>
      <c r="F49" s="275"/>
      <c r="G49" s="75" t="s">
        <v>610</v>
      </c>
      <c r="H49" s="364">
        <v>26840</v>
      </c>
      <c r="I49" s="364">
        <v>26840</v>
      </c>
      <c r="J49" s="60"/>
    </row>
    <row r="50" spans="1:10">
      <c r="A50" s="270">
        <v>300</v>
      </c>
      <c r="B50" s="271">
        <v>200</v>
      </c>
      <c r="C50" s="272">
        <v>500</v>
      </c>
      <c r="D50" s="276">
        <v>200</v>
      </c>
      <c r="E50" s="275"/>
      <c r="F50" s="275"/>
      <c r="G50" s="58" t="s">
        <v>611</v>
      </c>
      <c r="H50" s="364">
        <v>23064</v>
      </c>
      <c r="I50" s="364">
        <v>23064</v>
      </c>
      <c r="J50" s="60"/>
    </row>
    <row r="51" spans="1:10">
      <c r="A51" s="270">
        <v>300</v>
      </c>
      <c r="B51" s="271">
        <v>200</v>
      </c>
      <c r="C51" s="273">
        <v>600</v>
      </c>
      <c r="D51" s="272"/>
      <c r="E51" s="272"/>
      <c r="F51" s="272"/>
      <c r="G51" s="75" t="s">
        <v>612</v>
      </c>
      <c r="H51" s="364">
        <v>44576</v>
      </c>
      <c r="I51" s="364">
        <v>44576</v>
      </c>
      <c r="J51" s="56" t="s">
        <v>613</v>
      </c>
    </row>
    <row r="52" spans="1:10">
      <c r="A52" s="270">
        <v>300</v>
      </c>
      <c r="B52" s="271">
        <v>200</v>
      </c>
      <c r="C52" s="272">
        <v>700</v>
      </c>
      <c r="D52" s="272"/>
      <c r="E52" s="272"/>
      <c r="F52" s="272"/>
      <c r="G52" s="55" t="s">
        <v>614</v>
      </c>
      <c r="H52" s="363">
        <v>0</v>
      </c>
      <c r="I52" s="363">
        <v>0</v>
      </c>
      <c r="J52" s="56" t="s">
        <v>615</v>
      </c>
    </row>
    <row r="53" spans="1:10">
      <c r="A53" s="270">
        <v>300</v>
      </c>
      <c r="B53" s="271">
        <v>200</v>
      </c>
      <c r="C53" s="272">
        <v>700</v>
      </c>
      <c r="D53" s="276">
        <v>100</v>
      </c>
      <c r="E53" s="275"/>
      <c r="F53" s="275"/>
      <c r="G53" s="58" t="s">
        <v>597</v>
      </c>
      <c r="H53" s="364">
        <v>0</v>
      </c>
      <c r="I53" s="364">
        <v>0</v>
      </c>
      <c r="J53" s="56"/>
    </row>
    <row r="54" spans="1:10">
      <c r="A54" s="270">
        <v>300</v>
      </c>
      <c r="B54" s="271">
        <v>200</v>
      </c>
      <c r="C54" s="272">
        <v>700</v>
      </c>
      <c r="D54" s="276">
        <v>200</v>
      </c>
      <c r="E54" s="275"/>
      <c r="F54" s="275"/>
      <c r="G54" s="58" t="s">
        <v>599</v>
      </c>
      <c r="H54" s="364">
        <v>0</v>
      </c>
      <c r="I54" s="364">
        <v>0</v>
      </c>
      <c r="J54" s="56"/>
    </row>
    <row r="55" spans="1:10">
      <c r="A55" s="270">
        <v>300</v>
      </c>
      <c r="B55" s="271">
        <v>200</v>
      </c>
      <c r="C55" s="272">
        <v>700</v>
      </c>
      <c r="D55" s="276">
        <v>300</v>
      </c>
      <c r="E55" s="275"/>
      <c r="F55" s="275"/>
      <c r="G55" s="58" t="s">
        <v>601</v>
      </c>
      <c r="H55" s="364">
        <v>0</v>
      </c>
      <c r="I55" s="364">
        <v>0</v>
      </c>
      <c r="J55" s="56"/>
    </row>
    <row r="56" spans="1:10">
      <c r="A56" s="270">
        <v>300</v>
      </c>
      <c r="B56" s="271">
        <v>200</v>
      </c>
      <c r="C56" s="272">
        <v>700</v>
      </c>
      <c r="D56" s="276">
        <v>400</v>
      </c>
      <c r="E56" s="275"/>
      <c r="F56" s="275"/>
      <c r="G56" s="58" t="s">
        <v>603</v>
      </c>
      <c r="H56" s="364">
        <v>0</v>
      </c>
      <c r="I56" s="364">
        <v>0</v>
      </c>
      <c r="J56" s="56"/>
    </row>
    <row r="57" spans="1:10" s="78" customFormat="1" ht="12.75">
      <c r="A57" s="270">
        <v>300</v>
      </c>
      <c r="B57" s="271">
        <v>200</v>
      </c>
      <c r="C57" s="272">
        <v>700</v>
      </c>
      <c r="D57" s="276">
        <v>500</v>
      </c>
      <c r="E57" s="275"/>
      <c r="F57" s="275"/>
      <c r="G57" s="58" t="s">
        <v>608</v>
      </c>
      <c r="H57" s="364">
        <v>0</v>
      </c>
      <c r="I57" s="364">
        <v>0</v>
      </c>
      <c r="J57" s="56"/>
    </row>
    <row r="58" spans="1:10" s="71" customFormat="1" ht="25.5">
      <c r="A58" s="274">
        <v>300</v>
      </c>
      <c r="B58" s="272">
        <v>200</v>
      </c>
      <c r="C58" s="272">
        <v>700</v>
      </c>
      <c r="D58" s="273">
        <v>900</v>
      </c>
      <c r="E58" s="273"/>
      <c r="F58" s="273"/>
      <c r="G58" s="75" t="s">
        <v>616</v>
      </c>
      <c r="H58" s="364">
        <v>0</v>
      </c>
      <c r="I58" s="364">
        <v>0</v>
      </c>
      <c r="J58" s="77"/>
    </row>
    <row r="59" spans="1:10">
      <c r="A59" s="269">
        <v>305</v>
      </c>
      <c r="B59" s="85">
        <v>0</v>
      </c>
      <c r="C59" s="85">
        <v>0</v>
      </c>
      <c r="D59" s="85">
        <v>0</v>
      </c>
      <c r="E59" s="85">
        <v>0</v>
      </c>
      <c r="F59" s="85">
        <v>0</v>
      </c>
      <c r="G59" s="73" t="s">
        <v>617</v>
      </c>
      <c r="H59" s="363"/>
      <c r="I59" s="363">
        <v>0</v>
      </c>
      <c r="J59" s="53" t="s">
        <v>618</v>
      </c>
    </row>
    <row r="60" spans="1:10">
      <c r="A60" s="274">
        <v>305</v>
      </c>
      <c r="B60" s="272">
        <v>100</v>
      </c>
      <c r="C60" s="272"/>
      <c r="D60" s="272"/>
      <c r="E60" s="272"/>
      <c r="F60" s="272"/>
      <c r="G60" s="55" t="s">
        <v>619</v>
      </c>
      <c r="H60" s="363"/>
      <c r="I60" s="363">
        <v>0</v>
      </c>
      <c r="J60" s="56" t="s">
        <v>620</v>
      </c>
    </row>
    <row r="61" spans="1:10">
      <c r="A61" s="274">
        <v>305</v>
      </c>
      <c r="B61" s="272">
        <v>100</v>
      </c>
      <c r="C61" s="272">
        <v>50</v>
      </c>
      <c r="D61" s="272"/>
      <c r="E61" s="272"/>
      <c r="F61" s="272"/>
      <c r="G61" s="55" t="s">
        <v>621</v>
      </c>
      <c r="H61" s="363"/>
      <c r="I61" s="363">
        <v>0</v>
      </c>
      <c r="J61" s="56" t="s">
        <v>622</v>
      </c>
    </row>
    <row r="62" spans="1:10">
      <c r="A62" s="274">
        <v>305</v>
      </c>
      <c r="B62" s="272">
        <v>100</v>
      </c>
      <c r="C62" s="272">
        <v>50</v>
      </c>
      <c r="D62" s="272">
        <v>100</v>
      </c>
      <c r="E62" s="272"/>
      <c r="F62" s="272"/>
      <c r="G62" s="80" t="s">
        <v>623</v>
      </c>
      <c r="H62" s="363"/>
      <c r="I62" s="363">
        <v>0</v>
      </c>
      <c r="J62" s="56" t="s">
        <v>624</v>
      </c>
    </row>
    <row r="63" spans="1:10" s="78" customFormat="1" ht="12.75">
      <c r="A63" s="274">
        <v>305</v>
      </c>
      <c r="B63" s="272">
        <v>100</v>
      </c>
      <c r="C63" s="272">
        <v>50</v>
      </c>
      <c r="D63" s="272">
        <v>100</v>
      </c>
      <c r="E63" s="272">
        <v>10</v>
      </c>
      <c r="F63" s="272"/>
      <c r="G63" s="55" t="s">
        <v>625</v>
      </c>
      <c r="H63" s="363"/>
      <c r="I63" s="363">
        <v>0</v>
      </c>
      <c r="J63" s="56" t="s">
        <v>626</v>
      </c>
    </row>
    <row r="64" spans="1:10" s="78" customFormat="1" ht="12.75">
      <c r="A64" s="274">
        <v>305</v>
      </c>
      <c r="B64" s="272">
        <v>100</v>
      </c>
      <c r="C64" s="272">
        <v>50</v>
      </c>
      <c r="D64" s="272">
        <v>100</v>
      </c>
      <c r="E64" s="272">
        <v>10</v>
      </c>
      <c r="F64" s="273">
        <v>5</v>
      </c>
      <c r="G64" s="58" t="s">
        <v>627</v>
      </c>
      <c r="H64" s="364">
        <v>0</v>
      </c>
      <c r="I64" s="364">
        <v>0</v>
      </c>
      <c r="J64" s="56"/>
    </row>
    <row r="65" spans="1:10" s="78" customFormat="1" ht="12.75">
      <c r="A65" s="274">
        <v>305</v>
      </c>
      <c r="B65" s="272">
        <v>100</v>
      </c>
      <c r="C65" s="272">
        <v>50</v>
      </c>
      <c r="D65" s="272">
        <v>100</v>
      </c>
      <c r="E65" s="272">
        <v>10</v>
      </c>
      <c r="F65" s="273">
        <v>10</v>
      </c>
      <c r="G65" s="58" t="s">
        <v>628</v>
      </c>
      <c r="H65" s="364">
        <v>0</v>
      </c>
      <c r="I65" s="364">
        <v>0</v>
      </c>
      <c r="J65" s="56"/>
    </row>
    <row r="66" spans="1:10" s="78" customFormat="1" ht="12.75">
      <c r="A66" s="274">
        <v>305</v>
      </c>
      <c r="B66" s="272">
        <v>100</v>
      </c>
      <c r="C66" s="272">
        <v>50</v>
      </c>
      <c r="D66" s="272">
        <v>100</v>
      </c>
      <c r="E66" s="272">
        <v>10</v>
      </c>
      <c r="F66" s="273">
        <v>15</v>
      </c>
      <c r="G66" s="58" t="s">
        <v>629</v>
      </c>
      <c r="H66" s="364">
        <v>0</v>
      </c>
      <c r="I66" s="364">
        <v>0</v>
      </c>
      <c r="J66" s="56"/>
    </row>
    <row r="67" spans="1:10" s="78" customFormat="1" ht="12.75">
      <c r="A67" s="274">
        <v>305</v>
      </c>
      <c r="B67" s="272">
        <v>100</v>
      </c>
      <c r="C67" s="272">
        <v>50</v>
      </c>
      <c r="D67" s="272">
        <v>100</v>
      </c>
      <c r="E67" s="272">
        <v>10</v>
      </c>
      <c r="F67" s="273">
        <v>20</v>
      </c>
      <c r="G67" s="58" t="s">
        <v>630</v>
      </c>
      <c r="H67" s="360">
        <v>0</v>
      </c>
      <c r="I67" s="360">
        <v>0</v>
      </c>
      <c r="J67" s="56"/>
    </row>
    <row r="68" spans="1:10" s="78" customFormat="1" ht="12.75">
      <c r="A68" s="274">
        <v>305</v>
      </c>
      <c r="B68" s="272">
        <v>100</v>
      </c>
      <c r="C68" s="272">
        <v>50</v>
      </c>
      <c r="D68" s="272">
        <v>100</v>
      </c>
      <c r="E68" s="272">
        <v>10</v>
      </c>
      <c r="F68" s="273">
        <v>25</v>
      </c>
      <c r="G68" s="58" t="s">
        <v>631</v>
      </c>
      <c r="H68" s="360">
        <v>0</v>
      </c>
      <c r="I68" s="360">
        <v>0</v>
      </c>
      <c r="J68" s="56"/>
    </row>
    <row r="69" spans="1:10" s="78" customFormat="1" ht="12.75">
      <c r="A69" s="274">
        <v>305</v>
      </c>
      <c r="B69" s="272">
        <v>100</v>
      </c>
      <c r="C69" s="272">
        <v>50</v>
      </c>
      <c r="D69" s="272">
        <v>100</v>
      </c>
      <c r="E69" s="272">
        <v>10</v>
      </c>
      <c r="F69" s="273">
        <v>30</v>
      </c>
      <c r="G69" s="58" t="s">
        <v>632</v>
      </c>
      <c r="H69" s="360">
        <v>0</v>
      </c>
      <c r="I69" s="360">
        <v>0</v>
      </c>
      <c r="J69" s="56"/>
    </row>
    <row r="70" spans="1:10" s="78" customFormat="1" ht="12.75">
      <c r="A70" s="274">
        <v>305</v>
      </c>
      <c r="B70" s="272">
        <v>100</v>
      </c>
      <c r="C70" s="272">
        <v>50</v>
      </c>
      <c r="D70" s="272">
        <v>100</v>
      </c>
      <c r="E70" s="272">
        <v>10</v>
      </c>
      <c r="F70" s="273">
        <v>35</v>
      </c>
      <c r="G70" s="58" t="s">
        <v>633</v>
      </c>
      <c r="H70" s="360">
        <v>0</v>
      </c>
      <c r="I70" s="360">
        <v>0</v>
      </c>
      <c r="J70" s="56"/>
    </row>
    <row r="71" spans="1:10" s="78" customFormat="1" ht="12.75">
      <c r="A71" s="274">
        <v>305</v>
      </c>
      <c r="B71" s="272">
        <v>100</v>
      </c>
      <c r="C71" s="272">
        <v>50</v>
      </c>
      <c r="D71" s="272">
        <v>100</v>
      </c>
      <c r="E71" s="272">
        <v>10</v>
      </c>
      <c r="F71" s="273">
        <v>40</v>
      </c>
      <c r="G71" s="58" t="s">
        <v>634</v>
      </c>
      <c r="H71" s="360">
        <v>0</v>
      </c>
      <c r="I71" s="360">
        <v>0</v>
      </c>
      <c r="J71" s="56"/>
    </row>
    <row r="72" spans="1:10" s="78" customFormat="1" ht="12.75">
      <c r="A72" s="274">
        <v>305</v>
      </c>
      <c r="B72" s="272">
        <v>100</v>
      </c>
      <c r="C72" s="272">
        <v>50</v>
      </c>
      <c r="D72" s="272">
        <v>100</v>
      </c>
      <c r="E72" s="272">
        <v>10</v>
      </c>
      <c r="F72" s="273">
        <v>45</v>
      </c>
      <c r="G72" s="58" t="s">
        <v>635</v>
      </c>
      <c r="H72" s="360">
        <v>0</v>
      </c>
      <c r="I72" s="360">
        <v>0</v>
      </c>
      <c r="J72" s="56"/>
    </row>
    <row r="73" spans="1:10" s="78" customFormat="1" ht="12.75">
      <c r="A73" s="274">
        <v>305</v>
      </c>
      <c r="B73" s="272">
        <v>100</v>
      </c>
      <c r="C73" s="272">
        <v>50</v>
      </c>
      <c r="D73" s="272">
        <v>100</v>
      </c>
      <c r="E73" s="272">
        <v>10</v>
      </c>
      <c r="F73" s="273">
        <v>50</v>
      </c>
      <c r="G73" s="58" t="s">
        <v>636</v>
      </c>
      <c r="H73" s="360">
        <v>0</v>
      </c>
      <c r="I73" s="360">
        <v>0</v>
      </c>
      <c r="J73" s="56"/>
    </row>
    <row r="74" spans="1:10">
      <c r="A74" s="274">
        <v>305</v>
      </c>
      <c r="B74" s="272">
        <v>100</v>
      </c>
      <c r="C74" s="272">
        <v>50</v>
      </c>
      <c r="D74" s="272">
        <v>100</v>
      </c>
      <c r="E74" s="272">
        <v>10</v>
      </c>
      <c r="F74" s="273">
        <v>55</v>
      </c>
      <c r="G74" s="58" t="s">
        <v>637</v>
      </c>
      <c r="H74" s="360">
        <v>0</v>
      </c>
      <c r="I74" s="360">
        <v>0</v>
      </c>
      <c r="J74" s="56"/>
    </row>
    <row r="75" spans="1:10" s="78" customFormat="1" ht="12.75">
      <c r="A75" s="274">
        <v>305</v>
      </c>
      <c r="B75" s="272">
        <v>100</v>
      </c>
      <c r="C75" s="272">
        <v>50</v>
      </c>
      <c r="D75" s="272">
        <v>100</v>
      </c>
      <c r="E75" s="271">
        <v>20</v>
      </c>
      <c r="F75" s="271"/>
      <c r="G75" s="79" t="s">
        <v>638</v>
      </c>
      <c r="H75" s="363"/>
      <c r="I75" s="363">
        <v>0</v>
      </c>
      <c r="J75" s="56" t="s">
        <v>639</v>
      </c>
    </row>
    <row r="76" spans="1:10" s="78" customFormat="1" ht="12.75">
      <c r="A76" s="274">
        <v>305</v>
      </c>
      <c r="B76" s="272">
        <v>100</v>
      </c>
      <c r="C76" s="272">
        <v>50</v>
      </c>
      <c r="D76" s="272">
        <v>100</v>
      </c>
      <c r="E76" s="271">
        <v>20</v>
      </c>
      <c r="F76" s="273">
        <v>5</v>
      </c>
      <c r="G76" s="58" t="s">
        <v>627</v>
      </c>
      <c r="H76" s="364">
        <v>0</v>
      </c>
      <c r="I76" s="364">
        <v>0</v>
      </c>
      <c r="J76" s="56"/>
    </row>
    <row r="77" spans="1:10" s="78" customFormat="1" ht="12.75">
      <c r="A77" s="274">
        <v>305</v>
      </c>
      <c r="B77" s="272">
        <v>100</v>
      </c>
      <c r="C77" s="272">
        <v>50</v>
      </c>
      <c r="D77" s="272">
        <v>100</v>
      </c>
      <c r="E77" s="271">
        <v>20</v>
      </c>
      <c r="F77" s="273">
        <v>10</v>
      </c>
      <c r="G77" s="58" t="s">
        <v>628</v>
      </c>
      <c r="H77" s="364">
        <v>0</v>
      </c>
      <c r="I77" s="364">
        <v>0</v>
      </c>
      <c r="J77" s="56"/>
    </row>
    <row r="78" spans="1:10" s="78" customFormat="1" ht="12.75">
      <c r="A78" s="274">
        <v>305</v>
      </c>
      <c r="B78" s="272">
        <v>100</v>
      </c>
      <c r="C78" s="272">
        <v>50</v>
      </c>
      <c r="D78" s="272">
        <v>100</v>
      </c>
      <c r="E78" s="271">
        <v>20</v>
      </c>
      <c r="F78" s="273">
        <v>15</v>
      </c>
      <c r="G78" s="58" t="s">
        <v>629</v>
      </c>
      <c r="H78" s="364">
        <v>0</v>
      </c>
      <c r="I78" s="364">
        <v>0</v>
      </c>
      <c r="J78" s="56"/>
    </row>
    <row r="79" spans="1:10" s="78" customFormat="1" ht="12.75">
      <c r="A79" s="274">
        <v>305</v>
      </c>
      <c r="B79" s="272">
        <v>100</v>
      </c>
      <c r="C79" s="272">
        <v>50</v>
      </c>
      <c r="D79" s="272">
        <v>100</v>
      </c>
      <c r="E79" s="271">
        <v>20</v>
      </c>
      <c r="F79" s="273">
        <v>20</v>
      </c>
      <c r="G79" s="58" t="s">
        <v>630</v>
      </c>
      <c r="H79" s="360">
        <v>0</v>
      </c>
      <c r="I79" s="360">
        <v>0</v>
      </c>
      <c r="J79" s="56"/>
    </row>
    <row r="80" spans="1:10" s="78" customFormat="1" ht="12.75">
      <c r="A80" s="274">
        <v>305</v>
      </c>
      <c r="B80" s="272">
        <v>100</v>
      </c>
      <c r="C80" s="272">
        <v>50</v>
      </c>
      <c r="D80" s="272">
        <v>100</v>
      </c>
      <c r="E80" s="271">
        <v>20</v>
      </c>
      <c r="F80" s="273">
        <v>25</v>
      </c>
      <c r="G80" s="58" t="s">
        <v>631</v>
      </c>
      <c r="H80" s="360">
        <v>0</v>
      </c>
      <c r="I80" s="360">
        <v>0</v>
      </c>
      <c r="J80" s="56"/>
    </row>
    <row r="81" spans="1:10" s="78" customFormat="1" ht="12.75">
      <c r="A81" s="274">
        <v>305</v>
      </c>
      <c r="B81" s="272">
        <v>100</v>
      </c>
      <c r="C81" s="272">
        <v>50</v>
      </c>
      <c r="D81" s="272">
        <v>100</v>
      </c>
      <c r="E81" s="271">
        <v>20</v>
      </c>
      <c r="F81" s="273">
        <v>30</v>
      </c>
      <c r="G81" s="58" t="s">
        <v>632</v>
      </c>
      <c r="H81" s="364">
        <v>0</v>
      </c>
      <c r="I81" s="364">
        <v>0</v>
      </c>
      <c r="J81" s="56"/>
    </row>
    <row r="82" spans="1:10" s="78" customFormat="1" ht="12.75">
      <c r="A82" s="274">
        <v>305</v>
      </c>
      <c r="B82" s="272">
        <v>100</v>
      </c>
      <c r="C82" s="272">
        <v>50</v>
      </c>
      <c r="D82" s="272">
        <v>100</v>
      </c>
      <c r="E82" s="271">
        <v>20</v>
      </c>
      <c r="F82" s="273">
        <v>35</v>
      </c>
      <c r="G82" s="58" t="s">
        <v>633</v>
      </c>
      <c r="H82" s="364">
        <v>0</v>
      </c>
      <c r="I82" s="364">
        <v>0</v>
      </c>
      <c r="J82" s="56"/>
    </row>
    <row r="83" spans="1:10" s="78" customFormat="1" ht="12.75">
      <c r="A83" s="274">
        <v>305</v>
      </c>
      <c r="B83" s="272">
        <v>100</v>
      </c>
      <c r="C83" s="272">
        <v>50</v>
      </c>
      <c r="D83" s="272">
        <v>100</v>
      </c>
      <c r="E83" s="271">
        <v>20</v>
      </c>
      <c r="F83" s="273">
        <v>40</v>
      </c>
      <c r="G83" s="58" t="s">
        <v>634</v>
      </c>
      <c r="H83" s="364">
        <v>0</v>
      </c>
      <c r="I83" s="364">
        <v>0</v>
      </c>
      <c r="J83" s="56"/>
    </row>
    <row r="84" spans="1:10" s="78" customFormat="1" ht="12.75">
      <c r="A84" s="274">
        <v>305</v>
      </c>
      <c r="B84" s="272">
        <v>100</v>
      </c>
      <c r="C84" s="272">
        <v>50</v>
      </c>
      <c r="D84" s="272">
        <v>100</v>
      </c>
      <c r="E84" s="271">
        <v>20</v>
      </c>
      <c r="F84" s="273">
        <v>45</v>
      </c>
      <c r="G84" s="58" t="s">
        <v>635</v>
      </c>
      <c r="H84" s="360">
        <v>0</v>
      </c>
      <c r="I84" s="360">
        <v>0</v>
      </c>
      <c r="J84" s="56"/>
    </row>
    <row r="85" spans="1:10" s="78" customFormat="1" ht="12.75">
      <c r="A85" s="274">
        <v>305</v>
      </c>
      <c r="B85" s="272">
        <v>100</v>
      </c>
      <c r="C85" s="272">
        <v>50</v>
      </c>
      <c r="D85" s="272">
        <v>100</v>
      </c>
      <c r="E85" s="271">
        <v>20</v>
      </c>
      <c r="F85" s="273">
        <v>50</v>
      </c>
      <c r="G85" s="58" t="s">
        <v>636</v>
      </c>
      <c r="H85" s="360">
        <v>0</v>
      </c>
      <c r="I85" s="360">
        <v>0</v>
      </c>
      <c r="J85" s="56"/>
    </row>
    <row r="86" spans="1:10">
      <c r="A86" s="274">
        <v>305</v>
      </c>
      <c r="B86" s="272">
        <v>100</v>
      </c>
      <c r="C86" s="272">
        <v>50</v>
      </c>
      <c r="D86" s="272">
        <v>100</v>
      </c>
      <c r="E86" s="271">
        <v>20</v>
      </c>
      <c r="F86" s="273">
        <v>55</v>
      </c>
      <c r="G86" s="58" t="s">
        <v>637</v>
      </c>
      <c r="H86" s="364">
        <v>0</v>
      </c>
      <c r="I86" s="364">
        <v>0</v>
      </c>
      <c r="J86" s="56"/>
    </row>
    <row r="87" spans="1:10" s="78" customFormat="1" ht="12.75">
      <c r="A87" s="274">
        <v>305</v>
      </c>
      <c r="B87" s="272">
        <v>100</v>
      </c>
      <c r="C87" s="272">
        <v>50</v>
      </c>
      <c r="D87" s="272">
        <v>100</v>
      </c>
      <c r="E87" s="272">
        <v>30</v>
      </c>
      <c r="F87" s="272"/>
      <c r="G87" s="55" t="s">
        <v>640</v>
      </c>
      <c r="H87" s="363"/>
      <c r="I87" s="363">
        <v>0</v>
      </c>
      <c r="J87" s="56" t="s">
        <v>641</v>
      </c>
    </row>
    <row r="88" spans="1:10" s="78" customFormat="1" ht="12.75">
      <c r="A88" s="274">
        <v>305</v>
      </c>
      <c r="B88" s="272">
        <v>100</v>
      </c>
      <c r="C88" s="272">
        <v>50</v>
      </c>
      <c r="D88" s="272">
        <v>100</v>
      </c>
      <c r="E88" s="272">
        <v>30</v>
      </c>
      <c r="F88" s="273">
        <v>5</v>
      </c>
      <c r="G88" s="58" t="s">
        <v>642</v>
      </c>
      <c r="H88" s="360">
        <v>0</v>
      </c>
      <c r="I88" s="360">
        <v>0</v>
      </c>
      <c r="J88" s="56"/>
    </row>
    <row r="89" spans="1:10" s="78" customFormat="1" ht="12.75">
      <c r="A89" s="274">
        <v>305</v>
      </c>
      <c r="B89" s="272">
        <v>100</v>
      </c>
      <c r="C89" s="272">
        <v>50</v>
      </c>
      <c r="D89" s="272">
        <v>100</v>
      </c>
      <c r="E89" s="272">
        <v>30</v>
      </c>
      <c r="F89" s="273">
        <v>10</v>
      </c>
      <c r="G89" s="58" t="s">
        <v>643</v>
      </c>
      <c r="H89" s="360">
        <v>0</v>
      </c>
      <c r="I89" s="360">
        <v>0</v>
      </c>
      <c r="J89" s="56"/>
    </row>
    <row r="90" spans="1:10" s="78" customFormat="1" ht="12.75">
      <c r="A90" s="274">
        <v>305</v>
      </c>
      <c r="B90" s="272">
        <v>100</v>
      </c>
      <c r="C90" s="272">
        <v>50</v>
      </c>
      <c r="D90" s="272">
        <v>100</v>
      </c>
      <c r="E90" s="272">
        <v>30</v>
      </c>
      <c r="F90" s="273">
        <v>15</v>
      </c>
      <c r="G90" s="58" t="s">
        <v>644</v>
      </c>
      <c r="H90" s="364">
        <v>0</v>
      </c>
      <c r="I90" s="364">
        <v>0</v>
      </c>
      <c r="J90" s="56"/>
    </row>
    <row r="91" spans="1:10" s="78" customFormat="1" ht="25.5">
      <c r="A91" s="274">
        <v>305</v>
      </c>
      <c r="B91" s="272">
        <v>100</v>
      </c>
      <c r="C91" s="272">
        <v>50</v>
      </c>
      <c r="D91" s="272">
        <v>100</v>
      </c>
      <c r="E91" s="272">
        <v>30</v>
      </c>
      <c r="F91" s="273">
        <v>20</v>
      </c>
      <c r="G91" s="58" t="s">
        <v>645</v>
      </c>
      <c r="H91" s="360">
        <v>0</v>
      </c>
      <c r="I91" s="360">
        <v>0</v>
      </c>
      <c r="J91" s="56"/>
    </row>
    <row r="92" spans="1:10" s="78" customFormat="1" ht="12.75">
      <c r="A92" s="274">
        <v>305</v>
      </c>
      <c r="B92" s="272">
        <v>100</v>
      </c>
      <c r="C92" s="272">
        <v>50</v>
      </c>
      <c r="D92" s="272">
        <v>100</v>
      </c>
      <c r="E92" s="272">
        <v>30</v>
      </c>
      <c r="F92" s="273">
        <v>25</v>
      </c>
      <c r="G92" s="58" t="s">
        <v>646</v>
      </c>
      <c r="H92" s="360">
        <v>0</v>
      </c>
      <c r="I92" s="360">
        <v>0</v>
      </c>
      <c r="J92" s="56"/>
    </row>
    <row r="93" spans="1:10" s="78" customFormat="1" ht="25.5">
      <c r="A93" s="274">
        <v>305</v>
      </c>
      <c r="B93" s="272">
        <v>100</v>
      </c>
      <c r="C93" s="272">
        <v>50</v>
      </c>
      <c r="D93" s="272">
        <v>100</v>
      </c>
      <c r="E93" s="272">
        <v>30</v>
      </c>
      <c r="F93" s="273">
        <v>30</v>
      </c>
      <c r="G93" s="58" t="s">
        <v>647</v>
      </c>
      <c r="H93" s="364">
        <v>0</v>
      </c>
      <c r="I93" s="364">
        <v>0</v>
      </c>
      <c r="J93" s="56"/>
    </row>
    <row r="94" spans="1:10" s="78" customFormat="1" ht="12.75">
      <c r="A94" s="274">
        <v>305</v>
      </c>
      <c r="B94" s="272">
        <v>100</v>
      </c>
      <c r="C94" s="272">
        <v>50</v>
      </c>
      <c r="D94" s="272">
        <v>100</v>
      </c>
      <c r="E94" s="272">
        <v>30</v>
      </c>
      <c r="F94" s="273">
        <v>35</v>
      </c>
      <c r="G94" s="58" t="s">
        <v>648</v>
      </c>
      <c r="H94" s="360">
        <v>0</v>
      </c>
      <c r="I94" s="360">
        <v>0</v>
      </c>
      <c r="J94" s="56"/>
    </row>
    <row r="95" spans="1:10" s="78" customFormat="1" ht="12.75">
      <c r="A95" s="274">
        <v>305</v>
      </c>
      <c r="B95" s="272">
        <v>100</v>
      </c>
      <c r="C95" s="272">
        <v>50</v>
      </c>
      <c r="D95" s="272">
        <v>100</v>
      </c>
      <c r="E95" s="272">
        <v>30</v>
      </c>
      <c r="F95" s="273">
        <v>40</v>
      </c>
      <c r="G95" s="58" t="s">
        <v>649</v>
      </c>
      <c r="H95" s="360">
        <v>0</v>
      </c>
      <c r="I95" s="360">
        <v>0</v>
      </c>
      <c r="J95" s="56"/>
    </row>
    <row r="96" spans="1:10" s="78" customFormat="1" ht="25.5">
      <c r="A96" s="274">
        <v>305</v>
      </c>
      <c r="B96" s="272">
        <v>100</v>
      </c>
      <c r="C96" s="272">
        <v>50</v>
      </c>
      <c r="D96" s="272">
        <v>100</v>
      </c>
      <c r="E96" s="272">
        <v>30</v>
      </c>
      <c r="F96" s="273">
        <v>45</v>
      </c>
      <c r="G96" s="58" t="s">
        <v>650</v>
      </c>
      <c r="H96" s="364">
        <v>0</v>
      </c>
      <c r="I96" s="364">
        <v>0</v>
      </c>
      <c r="J96" s="56"/>
    </row>
    <row r="97" spans="1:10" s="78" customFormat="1" ht="12.75">
      <c r="A97" s="274">
        <v>305</v>
      </c>
      <c r="B97" s="272">
        <v>100</v>
      </c>
      <c r="C97" s="272">
        <v>50</v>
      </c>
      <c r="D97" s="272">
        <v>100</v>
      </c>
      <c r="E97" s="272">
        <v>30</v>
      </c>
      <c r="F97" s="273">
        <v>50</v>
      </c>
      <c r="G97" s="58" t="s">
        <v>651</v>
      </c>
      <c r="H97" s="360">
        <v>0</v>
      </c>
      <c r="I97" s="360">
        <v>0</v>
      </c>
      <c r="J97" s="56"/>
    </row>
    <row r="98" spans="1:10" s="78" customFormat="1" ht="12.75">
      <c r="A98" s="274">
        <v>305</v>
      </c>
      <c r="B98" s="272">
        <v>100</v>
      </c>
      <c r="C98" s="272">
        <v>50</v>
      </c>
      <c r="D98" s="272">
        <v>100</v>
      </c>
      <c r="E98" s="272">
        <v>30</v>
      </c>
      <c r="F98" s="273">
        <v>55</v>
      </c>
      <c r="G98" s="58" t="s">
        <v>652</v>
      </c>
      <c r="H98" s="360">
        <v>0</v>
      </c>
      <c r="I98" s="360">
        <v>0</v>
      </c>
      <c r="J98" s="56"/>
    </row>
    <row r="99" spans="1:10" s="78" customFormat="1" ht="12.75">
      <c r="A99" s="274">
        <v>305</v>
      </c>
      <c r="B99" s="272">
        <v>100</v>
      </c>
      <c r="C99" s="272">
        <v>50</v>
      </c>
      <c r="D99" s="272">
        <v>100</v>
      </c>
      <c r="E99" s="272">
        <v>30</v>
      </c>
      <c r="F99" s="273">
        <v>60</v>
      </c>
      <c r="G99" s="58" t="s">
        <v>653</v>
      </c>
      <c r="H99" s="360">
        <v>0</v>
      </c>
      <c r="I99" s="360">
        <v>0</v>
      </c>
      <c r="J99" s="56"/>
    </row>
    <row r="100" spans="1:10" s="78" customFormat="1" ht="12.75">
      <c r="A100" s="274">
        <v>305</v>
      </c>
      <c r="B100" s="272">
        <v>100</v>
      </c>
      <c r="C100" s="272">
        <v>50</v>
      </c>
      <c r="D100" s="272">
        <v>100</v>
      </c>
      <c r="E100" s="272">
        <v>30</v>
      </c>
      <c r="F100" s="273">
        <v>65</v>
      </c>
      <c r="G100" s="58" t="s">
        <v>654</v>
      </c>
      <c r="H100" s="360">
        <v>0</v>
      </c>
      <c r="I100" s="360">
        <v>0</v>
      </c>
      <c r="J100" s="56"/>
    </row>
    <row r="101" spans="1:10">
      <c r="A101" s="274">
        <v>305</v>
      </c>
      <c r="B101" s="272">
        <v>100</v>
      </c>
      <c r="C101" s="272">
        <v>50</v>
      </c>
      <c r="D101" s="272">
        <v>100</v>
      </c>
      <c r="E101" s="272">
        <v>30</v>
      </c>
      <c r="F101" s="273">
        <v>70</v>
      </c>
      <c r="G101" s="58" t="s">
        <v>655</v>
      </c>
      <c r="H101" s="364">
        <v>0</v>
      </c>
      <c r="I101" s="364">
        <v>0</v>
      </c>
      <c r="J101" s="56"/>
    </row>
    <row r="102" spans="1:10" s="78" customFormat="1" ht="12.75">
      <c r="A102" s="274">
        <v>305</v>
      </c>
      <c r="B102" s="272">
        <v>100</v>
      </c>
      <c r="C102" s="272">
        <v>50</v>
      </c>
      <c r="D102" s="272">
        <v>100</v>
      </c>
      <c r="E102" s="272">
        <v>40</v>
      </c>
      <c r="F102" s="272"/>
      <c r="G102" s="55" t="s">
        <v>656</v>
      </c>
      <c r="H102" s="363"/>
      <c r="I102" s="363">
        <v>0</v>
      </c>
      <c r="J102" s="56" t="s">
        <v>657</v>
      </c>
    </row>
    <row r="103" spans="1:10" s="78" customFormat="1" ht="12.75">
      <c r="A103" s="274">
        <v>305</v>
      </c>
      <c r="B103" s="272">
        <v>100</v>
      </c>
      <c r="C103" s="272">
        <v>50</v>
      </c>
      <c r="D103" s="272">
        <v>100</v>
      </c>
      <c r="E103" s="272">
        <v>40</v>
      </c>
      <c r="F103" s="273">
        <v>5</v>
      </c>
      <c r="G103" s="58" t="s">
        <v>658</v>
      </c>
      <c r="H103" s="360">
        <v>0</v>
      </c>
      <c r="I103" s="360">
        <v>0</v>
      </c>
      <c r="J103" s="56"/>
    </row>
    <row r="104" spans="1:10" s="78" customFormat="1" ht="12.75">
      <c r="A104" s="274">
        <v>305</v>
      </c>
      <c r="B104" s="272">
        <v>100</v>
      </c>
      <c r="C104" s="272">
        <v>50</v>
      </c>
      <c r="D104" s="272">
        <v>100</v>
      </c>
      <c r="E104" s="272">
        <v>40</v>
      </c>
      <c r="F104" s="273">
        <v>10</v>
      </c>
      <c r="G104" s="58" t="s">
        <v>628</v>
      </c>
      <c r="H104" s="364">
        <v>0</v>
      </c>
      <c r="I104" s="364">
        <v>0</v>
      </c>
      <c r="J104" s="56"/>
    </row>
    <row r="105" spans="1:10" s="78" customFormat="1" ht="12.75">
      <c r="A105" s="274">
        <v>305</v>
      </c>
      <c r="B105" s="272">
        <v>100</v>
      </c>
      <c r="C105" s="272">
        <v>50</v>
      </c>
      <c r="D105" s="272">
        <v>100</v>
      </c>
      <c r="E105" s="272">
        <v>40</v>
      </c>
      <c r="F105" s="273">
        <v>15</v>
      </c>
      <c r="G105" s="58" t="s">
        <v>631</v>
      </c>
      <c r="H105" s="360">
        <v>0</v>
      </c>
      <c r="I105" s="360">
        <v>0</v>
      </c>
      <c r="J105" s="56"/>
    </row>
    <row r="106" spans="1:10" s="78" customFormat="1" ht="12.75">
      <c r="A106" s="274">
        <v>305</v>
      </c>
      <c r="B106" s="272">
        <v>100</v>
      </c>
      <c r="C106" s="272">
        <v>50</v>
      </c>
      <c r="D106" s="272">
        <v>100</v>
      </c>
      <c r="E106" s="272">
        <v>40</v>
      </c>
      <c r="F106" s="273">
        <v>20</v>
      </c>
      <c r="G106" s="58" t="s">
        <v>632</v>
      </c>
      <c r="H106" s="360">
        <v>0</v>
      </c>
      <c r="I106" s="360">
        <v>0</v>
      </c>
      <c r="J106" s="56"/>
    </row>
    <row r="107" spans="1:10" s="78" customFormat="1" ht="12.75">
      <c r="A107" s="274">
        <v>305</v>
      </c>
      <c r="B107" s="272">
        <v>100</v>
      </c>
      <c r="C107" s="272">
        <v>50</v>
      </c>
      <c r="D107" s="272">
        <v>100</v>
      </c>
      <c r="E107" s="272">
        <v>40</v>
      </c>
      <c r="F107" s="273">
        <v>25</v>
      </c>
      <c r="G107" s="58" t="s">
        <v>633</v>
      </c>
      <c r="H107" s="364">
        <v>0</v>
      </c>
      <c r="I107" s="364">
        <v>0</v>
      </c>
      <c r="J107" s="56"/>
    </row>
    <row r="108" spans="1:10" s="78" customFormat="1" ht="12.75">
      <c r="A108" s="274">
        <v>305</v>
      </c>
      <c r="B108" s="272">
        <v>100</v>
      </c>
      <c r="C108" s="272">
        <v>50</v>
      </c>
      <c r="D108" s="272">
        <v>100</v>
      </c>
      <c r="E108" s="272">
        <v>40</v>
      </c>
      <c r="F108" s="273">
        <v>30</v>
      </c>
      <c r="G108" s="58" t="s">
        <v>636</v>
      </c>
      <c r="H108" s="360">
        <v>0</v>
      </c>
      <c r="I108" s="360">
        <v>0</v>
      </c>
      <c r="J108" s="56"/>
    </row>
    <row r="109" spans="1:10" s="78" customFormat="1" ht="12.75">
      <c r="A109" s="274">
        <v>305</v>
      </c>
      <c r="B109" s="272">
        <v>100</v>
      </c>
      <c r="C109" s="272">
        <v>50</v>
      </c>
      <c r="D109" s="272">
        <v>100</v>
      </c>
      <c r="E109" s="272">
        <v>40</v>
      </c>
      <c r="F109" s="273">
        <v>35</v>
      </c>
      <c r="G109" s="58" t="s">
        <v>637</v>
      </c>
      <c r="H109" s="364">
        <v>0</v>
      </c>
      <c r="I109" s="364">
        <v>0</v>
      </c>
      <c r="J109" s="56"/>
    </row>
    <row r="110" spans="1:10" s="78" customFormat="1" ht="12.75">
      <c r="A110" s="274">
        <v>305</v>
      </c>
      <c r="B110" s="272">
        <v>100</v>
      </c>
      <c r="C110" s="272">
        <v>50</v>
      </c>
      <c r="D110" s="272">
        <v>100</v>
      </c>
      <c r="E110" s="272">
        <v>40</v>
      </c>
      <c r="F110" s="273">
        <v>40</v>
      </c>
      <c r="G110" s="58" t="s">
        <v>659</v>
      </c>
      <c r="H110" s="360">
        <v>0</v>
      </c>
      <c r="I110" s="360">
        <v>0</v>
      </c>
      <c r="J110" s="56"/>
    </row>
    <row r="111" spans="1:10" ht="25.5">
      <c r="A111" s="274">
        <v>305</v>
      </c>
      <c r="B111" s="272">
        <v>100</v>
      </c>
      <c r="C111" s="272">
        <v>50</v>
      </c>
      <c r="D111" s="272">
        <v>200</v>
      </c>
      <c r="E111" s="273"/>
      <c r="F111" s="273"/>
      <c r="G111" s="75" t="s">
        <v>660</v>
      </c>
      <c r="H111" s="364">
        <v>0</v>
      </c>
      <c r="I111" s="364">
        <v>0</v>
      </c>
      <c r="J111" s="77" t="s">
        <v>661</v>
      </c>
    </row>
    <row r="112" spans="1:10" ht="25.5">
      <c r="A112" s="274">
        <v>305</v>
      </c>
      <c r="B112" s="272">
        <v>100</v>
      </c>
      <c r="C112" s="272">
        <v>50</v>
      </c>
      <c r="D112" s="273">
        <v>300</v>
      </c>
      <c r="E112" s="272"/>
      <c r="F112" s="272"/>
      <c r="G112" s="58" t="s">
        <v>662</v>
      </c>
      <c r="H112" s="360">
        <v>0</v>
      </c>
      <c r="I112" s="360">
        <v>0</v>
      </c>
      <c r="J112" s="56" t="s">
        <v>663</v>
      </c>
    </row>
    <row r="113" spans="1:10">
      <c r="A113" s="274">
        <v>305</v>
      </c>
      <c r="B113" s="272">
        <v>100</v>
      </c>
      <c r="C113" s="272">
        <v>100</v>
      </c>
      <c r="D113" s="272"/>
      <c r="E113" s="272"/>
      <c r="F113" s="272"/>
      <c r="G113" s="55" t="s">
        <v>664</v>
      </c>
      <c r="H113" s="363"/>
      <c r="I113" s="363">
        <v>0</v>
      </c>
      <c r="J113" s="56" t="s">
        <v>665</v>
      </c>
    </row>
    <row r="114" spans="1:10" s="78" customFormat="1" ht="12.75">
      <c r="A114" s="274">
        <v>305</v>
      </c>
      <c r="B114" s="272">
        <v>100</v>
      </c>
      <c r="C114" s="272">
        <v>100</v>
      </c>
      <c r="D114" s="272">
        <v>100</v>
      </c>
      <c r="E114" s="272"/>
      <c r="F114" s="272"/>
      <c r="G114" s="80" t="s">
        <v>623</v>
      </c>
      <c r="H114" s="363"/>
      <c r="I114" s="363">
        <v>0</v>
      </c>
      <c r="J114" s="56" t="s">
        <v>666</v>
      </c>
    </row>
    <row r="115" spans="1:10" s="78" customFormat="1" ht="12.75">
      <c r="A115" s="274">
        <v>305</v>
      </c>
      <c r="B115" s="272">
        <v>100</v>
      </c>
      <c r="C115" s="272">
        <v>100</v>
      </c>
      <c r="D115" s="272">
        <v>100</v>
      </c>
      <c r="E115" s="273">
        <v>10</v>
      </c>
      <c r="F115" s="272"/>
      <c r="G115" s="75" t="s">
        <v>667</v>
      </c>
      <c r="H115" s="364">
        <v>0</v>
      </c>
      <c r="I115" s="364">
        <v>0</v>
      </c>
      <c r="J115" s="56"/>
    </row>
    <row r="116" spans="1:10" s="78" customFormat="1" ht="12.75">
      <c r="A116" s="274">
        <v>305</v>
      </c>
      <c r="B116" s="272">
        <v>100</v>
      </c>
      <c r="C116" s="272">
        <v>100</v>
      </c>
      <c r="D116" s="272">
        <v>100</v>
      </c>
      <c r="E116" s="273">
        <v>20</v>
      </c>
      <c r="F116" s="272"/>
      <c r="G116" s="75" t="s">
        <v>668</v>
      </c>
      <c r="H116" s="364">
        <v>0</v>
      </c>
      <c r="I116" s="364">
        <v>0</v>
      </c>
      <c r="J116" s="56"/>
    </row>
    <row r="117" spans="1:10" ht="25.5">
      <c r="A117" s="274">
        <v>305</v>
      </c>
      <c r="B117" s="272">
        <v>100</v>
      </c>
      <c r="C117" s="272">
        <v>100</v>
      </c>
      <c r="D117" s="272">
        <v>200</v>
      </c>
      <c r="E117" s="273"/>
      <c r="F117" s="273"/>
      <c r="G117" s="75" t="s">
        <v>669</v>
      </c>
      <c r="H117" s="364">
        <v>0</v>
      </c>
      <c r="I117" s="364">
        <v>0</v>
      </c>
      <c r="J117" s="77" t="s">
        <v>670</v>
      </c>
    </row>
    <row r="118" spans="1:10">
      <c r="A118" s="274">
        <v>305</v>
      </c>
      <c r="B118" s="272">
        <v>100</v>
      </c>
      <c r="C118" s="272">
        <v>100</v>
      </c>
      <c r="D118" s="273">
        <v>300</v>
      </c>
      <c r="E118" s="272"/>
      <c r="F118" s="272"/>
      <c r="G118" s="75" t="s">
        <v>671</v>
      </c>
      <c r="H118" s="364">
        <v>0</v>
      </c>
      <c r="I118" s="364">
        <v>0</v>
      </c>
      <c r="J118" s="56" t="s">
        <v>672</v>
      </c>
    </row>
    <row r="119" spans="1:10">
      <c r="A119" s="274">
        <v>305</v>
      </c>
      <c r="B119" s="272">
        <v>100</v>
      </c>
      <c r="C119" s="272">
        <v>150</v>
      </c>
      <c r="D119" s="272"/>
      <c r="E119" s="272"/>
      <c r="F119" s="272"/>
      <c r="G119" s="55" t="s">
        <v>673</v>
      </c>
      <c r="H119" s="363"/>
      <c r="I119" s="363">
        <v>0</v>
      </c>
      <c r="J119" s="56" t="s">
        <v>674</v>
      </c>
    </row>
    <row r="120" spans="1:10" s="78" customFormat="1" ht="12.75">
      <c r="A120" s="274">
        <v>305</v>
      </c>
      <c r="B120" s="272">
        <v>100</v>
      </c>
      <c r="C120" s="272">
        <v>150</v>
      </c>
      <c r="D120" s="272">
        <v>100</v>
      </c>
      <c r="E120" s="272"/>
      <c r="F120" s="272"/>
      <c r="G120" s="80" t="s">
        <v>675</v>
      </c>
      <c r="H120" s="363"/>
      <c r="I120" s="363">
        <v>0</v>
      </c>
      <c r="J120" s="56" t="s">
        <v>676</v>
      </c>
    </row>
    <row r="121" spans="1:10" s="78" customFormat="1" ht="12.75">
      <c r="A121" s="274">
        <v>305</v>
      </c>
      <c r="B121" s="272">
        <v>100</v>
      </c>
      <c r="C121" s="272">
        <v>150</v>
      </c>
      <c r="D121" s="272">
        <v>100</v>
      </c>
      <c r="E121" s="273">
        <v>10</v>
      </c>
      <c r="F121" s="272"/>
      <c r="G121" s="75" t="s">
        <v>677</v>
      </c>
      <c r="H121" s="364">
        <v>0</v>
      </c>
      <c r="I121" s="364">
        <v>0</v>
      </c>
      <c r="J121" s="56"/>
    </row>
    <row r="122" spans="1:10" s="78" customFormat="1" ht="12.75">
      <c r="A122" s="274">
        <v>305</v>
      </c>
      <c r="B122" s="272">
        <v>100</v>
      </c>
      <c r="C122" s="272">
        <v>150</v>
      </c>
      <c r="D122" s="272">
        <v>100</v>
      </c>
      <c r="E122" s="273">
        <v>20</v>
      </c>
      <c r="F122" s="272"/>
      <c r="G122" s="75" t="s">
        <v>678</v>
      </c>
      <c r="H122" s="364">
        <v>5000</v>
      </c>
      <c r="I122" s="364">
        <v>5000</v>
      </c>
      <c r="J122" s="56"/>
    </row>
    <row r="123" spans="1:10" ht="25.5">
      <c r="A123" s="274">
        <v>305</v>
      </c>
      <c r="B123" s="272">
        <v>100</v>
      </c>
      <c r="C123" s="272">
        <v>150</v>
      </c>
      <c r="D123" s="272">
        <v>150</v>
      </c>
      <c r="E123" s="273"/>
      <c r="F123" s="272"/>
      <c r="G123" s="75" t="s">
        <v>679</v>
      </c>
      <c r="H123" s="364"/>
      <c r="I123" s="364"/>
      <c r="J123" s="56" t="s">
        <v>680</v>
      </c>
    </row>
    <row r="124" spans="1:10" s="81" customFormat="1">
      <c r="A124" s="274">
        <v>305</v>
      </c>
      <c r="B124" s="272">
        <v>100</v>
      </c>
      <c r="C124" s="272">
        <v>150</v>
      </c>
      <c r="D124" s="273">
        <v>200</v>
      </c>
      <c r="E124" s="272"/>
      <c r="F124" s="272"/>
      <c r="G124" s="75" t="s">
        <v>681</v>
      </c>
      <c r="H124" s="364">
        <v>0</v>
      </c>
      <c r="I124" s="364">
        <v>0</v>
      </c>
      <c r="J124" s="56" t="s">
        <v>682</v>
      </c>
    </row>
    <row r="125" spans="1:10" ht="25.5">
      <c r="A125" s="274">
        <v>305</v>
      </c>
      <c r="B125" s="272">
        <v>100</v>
      </c>
      <c r="C125" s="272">
        <v>150</v>
      </c>
      <c r="D125" s="273">
        <v>250</v>
      </c>
      <c r="E125" s="272"/>
      <c r="F125" s="272"/>
      <c r="G125" s="58" t="s">
        <v>683</v>
      </c>
      <c r="H125" s="368"/>
      <c r="I125" s="368"/>
      <c r="J125" s="56" t="s">
        <v>684</v>
      </c>
    </row>
    <row r="126" spans="1:10" s="78" customFormat="1" ht="12.75">
      <c r="A126" s="274">
        <v>305</v>
      </c>
      <c r="B126" s="272">
        <v>100</v>
      </c>
      <c r="C126" s="272">
        <v>150</v>
      </c>
      <c r="D126" s="272">
        <v>300</v>
      </c>
      <c r="E126" s="272"/>
      <c r="F126" s="272"/>
      <c r="G126" s="80" t="s">
        <v>671</v>
      </c>
      <c r="H126" s="363"/>
      <c r="I126" s="363">
        <v>0</v>
      </c>
      <c r="J126" s="56" t="s">
        <v>685</v>
      </c>
    </row>
    <row r="127" spans="1:10" s="78" customFormat="1" ht="25.5">
      <c r="A127" s="274">
        <v>305</v>
      </c>
      <c r="B127" s="272">
        <v>100</v>
      </c>
      <c r="C127" s="272">
        <v>150</v>
      </c>
      <c r="D127" s="272">
        <v>300</v>
      </c>
      <c r="E127" s="273">
        <v>10</v>
      </c>
      <c r="F127" s="272"/>
      <c r="G127" s="75" t="s">
        <v>686</v>
      </c>
      <c r="H127" s="364">
        <v>0</v>
      </c>
      <c r="I127" s="364">
        <v>0</v>
      </c>
      <c r="J127" s="56"/>
    </row>
    <row r="128" spans="1:10" s="78" customFormat="1" ht="25.5">
      <c r="A128" s="274">
        <v>305</v>
      </c>
      <c r="B128" s="272">
        <v>100</v>
      </c>
      <c r="C128" s="272">
        <v>150</v>
      </c>
      <c r="D128" s="272">
        <v>300</v>
      </c>
      <c r="E128" s="273">
        <v>20</v>
      </c>
      <c r="F128" s="272"/>
      <c r="G128" s="75" t="s">
        <v>687</v>
      </c>
      <c r="H128" s="364">
        <v>0</v>
      </c>
      <c r="I128" s="364">
        <v>0</v>
      </c>
      <c r="J128" s="56"/>
    </row>
    <row r="129" spans="1:10" ht="25.5">
      <c r="A129" s="274">
        <v>305</v>
      </c>
      <c r="B129" s="272">
        <v>100</v>
      </c>
      <c r="C129" s="272">
        <v>150</v>
      </c>
      <c r="D129" s="272">
        <v>350</v>
      </c>
      <c r="E129" s="273"/>
      <c r="F129" s="272"/>
      <c r="G129" s="75" t="s">
        <v>688</v>
      </c>
      <c r="H129" s="368"/>
      <c r="I129" s="368"/>
      <c r="J129" s="56" t="s">
        <v>689</v>
      </c>
    </row>
    <row r="130" spans="1:10" s="78" customFormat="1" ht="12.75">
      <c r="A130" s="274">
        <v>305</v>
      </c>
      <c r="B130" s="272">
        <v>100</v>
      </c>
      <c r="C130" s="272">
        <v>150</v>
      </c>
      <c r="D130" s="272">
        <v>400</v>
      </c>
      <c r="E130" s="272"/>
      <c r="F130" s="272"/>
      <c r="G130" s="80" t="s">
        <v>690</v>
      </c>
      <c r="H130" s="363"/>
      <c r="I130" s="363">
        <v>0</v>
      </c>
      <c r="J130" s="56" t="s">
        <v>691</v>
      </c>
    </row>
    <row r="131" spans="1:10" s="78" customFormat="1" ht="12.75">
      <c r="A131" s="274">
        <v>305</v>
      </c>
      <c r="B131" s="272">
        <v>100</v>
      </c>
      <c r="C131" s="272">
        <v>150</v>
      </c>
      <c r="D131" s="272">
        <v>400</v>
      </c>
      <c r="E131" s="273">
        <v>10</v>
      </c>
      <c r="F131" s="272"/>
      <c r="G131" s="75" t="s">
        <v>692</v>
      </c>
      <c r="H131" s="364">
        <v>0</v>
      </c>
      <c r="I131" s="364">
        <v>0</v>
      </c>
      <c r="J131" s="56"/>
    </row>
    <row r="132" spans="1:10" s="78" customFormat="1" ht="12.75">
      <c r="A132" s="274">
        <v>305</v>
      </c>
      <c r="B132" s="272">
        <v>100</v>
      </c>
      <c r="C132" s="272">
        <v>150</v>
      </c>
      <c r="D132" s="272">
        <v>400</v>
      </c>
      <c r="E132" s="273">
        <v>20</v>
      </c>
      <c r="F132" s="272"/>
      <c r="G132" s="75" t="s">
        <v>693</v>
      </c>
      <c r="H132" s="364">
        <v>0</v>
      </c>
      <c r="I132" s="364">
        <v>0</v>
      </c>
      <c r="J132" s="56"/>
    </row>
    <row r="133" spans="1:10" s="78" customFormat="1" ht="12.75">
      <c r="A133" s="274">
        <v>305</v>
      </c>
      <c r="B133" s="272">
        <v>100</v>
      </c>
      <c r="C133" s="272">
        <v>150</v>
      </c>
      <c r="D133" s="272">
        <v>400</v>
      </c>
      <c r="E133" s="273">
        <v>30</v>
      </c>
      <c r="F133" s="272"/>
      <c r="G133" s="75" t="s">
        <v>631</v>
      </c>
      <c r="H133" s="364">
        <v>0</v>
      </c>
      <c r="I133" s="364">
        <v>0</v>
      </c>
      <c r="J133" s="56"/>
    </row>
    <row r="134" spans="1:10" s="78" customFormat="1" ht="12.75">
      <c r="A134" s="274">
        <v>305</v>
      </c>
      <c r="B134" s="272">
        <v>100</v>
      </c>
      <c r="C134" s="272">
        <v>150</v>
      </c>
      <c r="D134" s="272">
        <v>400</v>
      </c>
      <c r="E134" s="273">
        <v>40</v>
      </c>
      <c r="F134" s="272"/>
      <c r="G134" s="75" t="s">
        <v>632</v>
      </c>
      <c r="H134" s="364">
        <v>0</v>
      </c>
      <c r="I134" s="364">
        <v>0</v>
      </c>
      <c r="J134" s="56"/>
    </row>
    <row r="135" spans="1:10" s="78" customFormat="1" ht="12.75">
      <c r="A135" s="274">
        <v>305</v>
      </c>
      <c r="B135" s="272">
        <v>100</v>
      </c>
      <c r="C135" s="272">
        <v>150</v>
      </c>
      <c r="D135" s="272">
        <v>400</v>
      </c>
      <c r="E135" s="273">
        <v>50</v>
      </c>
      <c r="F135" s="272"/>
      <c r="G135" s="75" t="s">
        <v>633</v>
      </c>
      <c r="H135" s="364">
        <v>0</v>
      </c>
      <c r="I135" s="364">
        <v>0</v>
      </c>
      <c r="J135" s="56"/>
    </row>
    <row r="136" spans="1:10" s="78" customFormat="1" ht="12.75">
      <c r="A136" s="274">
        <v>305</v>
      </c>
      <c r="B136" s="272">
        <v>100</v>
      </c>
      <c r="C136" s="272">
        <v>150</v>
      </c>
      <c r="D136" s="272">
        <v>400</v>
      </c>
      <c r="E136" s="273">
        <v>60</v>
      </c>
      <c r="F136" s="272"/>
      <c r="G136" s="75" t="s">
        <v>636</v>
      </c>
      <c r="H136" s="364">
        <v>0</v>
      </c>
      <c r="I136" s="364">
        <v>0</v>
      </c>
      <c r="J136" s="56"/>
    </row>
    <row r="137" spans="1:10">
      <c r="A137" s="274">
        <v>305</v>
      </c>
      <c r="B137" s="272">
        <v>100</v>
      </c>
      <c r="C137" s="272">
        <v>150</v>
      </c>
      <c r="D137" s="272">
        <v>400</v>
      </c>
      <c r="E137" s="273">
        <v>70</v>
      </c>
      <c r="F137" s="272"/>
      <c r="G137" s="75" t="s">
        <v>637</v>
      </c>
      <c r="H137" s="364">
        <v>0</v>
      </c>
      <c r="I137" s="364">
        <v>0</v>
      </c>
      <c r="J137" s="56"/>
    </row>
    <row r="138" spans="1:10">
      <c r="A138" s="274">
        <v>305</v>
      </c>
      <c r="B138" s="272">
        <v>100</v>
      </c>
      <c r="C138" s="272">
        <v>150</v>
      </c>
      <c r="D138" s="272">
        <v>500</v>
      </c>
      <c r="E138" s="272"/>
      <c r="F138" s="272"/>
      <c r="G138" s="80" t="s">
        <v>694</v>
      </c>
      <c r="H138" s="363"/>
      <c r="I138" s="363">
        <v>0</v>
      </c>
      <c r="J138" s="56" t="s">
        <v>695</v>
      </c>
    </row>
    <row r="139" spans="1:10" s="81" customFormat="1" ht="25.5">
      <c r="A139" s="274">
        <v>305</v>
      </c>
      <c r="B139" s="272">
        <v>100</v>
      </c>
      <c r="C139" s="272">
        <v>150</v>
      </c>
      <c r="D139" s="272">
        <v>500</v>
      </c>
      <c r="E139" s="273">
        <v>10</v>
      </c>
      <c r="F139" s="272"/>
      <c r="G139" s="75" t="s">
        <v>696</v>
      </c>
      <c r="H139" s="364">
        <v>0</v>
      </c>
      <c r="I139" s="364">
        <v>0</v>
      </c>
      <c r="J139" s="56" t="s">
        <v>697</v>
      </c>
    </row>
    <row r="140" spans="1:10" ht="25.5">
      <c r="A140" s="274">
        <v>305</v>
      </c>
      <c r="B140" s="272">
        <v>100</v>
      </c>
      <c r="C140" s="272">
        <v>150</v>
      </c>
      <c r="D140" s="272">
        <v>500</v>
      </c>
      <c r="E140" s="273">
        <v>15</v>
      </c>
      <c r="F140" s="272"/>
      <c r="G140" s="75" t="s">
        <v>698</v>
      </c>
      <c r="H140" s="364"/>
      <c r="I140" s="364"/>
      <c r="J140" s="56" t="s">
        <v>699</v>
      </c>
    </row>
    <row r="141" spans="1:10" s="81" customFormat="1">
      <c r="A141" s="274">
        <v>305</v>
      </c>
      <c r="B141" s="272">
        <v>100</v>
      </c>
      <c r="C141" s="272">
        <v>150</v>
      </c>
      <c r="D141" s="272">
        <v>500</v>
      </c>
      <c r="E141" s="273">
        <v>20</v>
      </c>
      <c r="F141" s="272"/>
      <c r="G141" s="75" t="s">
        <v>700</v>
      </c>
      <c r="H141" s="364">
        <v>0</v>
      </c>
      <c r="I141" s="364">
        <v>0</v>
      </c>
      <c r="J141" s="56" t="s">
        <v>701</v>
      </c>
    </row>
    <row r="142" spans="1:10" ht="25.5">
      <c r="A142" s="274">
        <v>305</v>
      </c>
      <c r="B142" s="272">
        <v>100</v>
      </c>
      <c r="C142" s="272">
        <v>150</v>
      </c>
      <c r="D142" s="272">
        <v>500</v>
      </c>
      <c r="E142" s="273">
        <v>25</v>
      </c>
      <c r="F142" s="272"/>
      <c r="G142" s="75" t="s">
        <v>702</v>
      </c>
      <c r="H142" s="364"/>
      <c r="I142" s="364"/>
      <c r="J142" s="56" t="s">
        <v>703</v>
      </c>
    </row>
    <row r="143" spans="1:10" s="81" customFormat="1">
      <c r="A143" s="274">
        <v>305</v>
      </c>
      <c r="B143" s="272">
        <v>100</v>
      </c>
      <c r="C143" s="272">
        <v>150</v>
      </c>
      <c r="D143" s="272">
        <v>500</v>
      </c>
      <c r="E143" s="273">
        <v>30</v>
      </c>
      <c r="F143" s="272"/>
      <c r="G143" s="75" t="s">
        <v>704</v>
      </c>
      <c r="H143" s="364">
        <v>0</v>
      </c>
      <c r="I143" s="364">
        <v>0</v>
      </c>
      <c r="J143" s="56" t="s">
        <v>705</v>
      </c>
    </row>
    <row r="144" spans="1:10" ht="25.5">
      <c r="A144" s="274">
        <v>305</v>
      </c>
      <c r="B144" s="272">
        <v>100</v>
      </c>
      <c r="C144" s="272">
        <v>150</v>
      </c>
      <c r="D144" s="272">
        <v>500</v>
      </c>
      <c r="E144" s="273">
        <v>35</v>
      </c>
      <c r="F144" s="272"/>
      <c r="G144" s="75" t="s">
        <v>706</v>
      </c>
      <c r="H144" s="364"/>
      <c r="I144" s="364"/>
      <c r="J144" s="56" t="s">
        <v>707</v>
      </c>
    </row>
    <row r="145" spans="1:10" s="81" customFormat="1">
      <c r="A145" s="274">
        <v>305</v>
      </c>
      <c r="B145" s="272">
        <v>100</v>
      </c>
      <c r="C145" s="272">
        <v>150</v>
      </c>
      <c r="D145" s="272">
        <v>500</v>
      </c>
      <c r="E145" s="273">
        <v>40</v>
      </c>
      <c r="F145" s="272"/>
      <c r="G145" s="75" t="s">
        <v>708</v>
      </c>
      <c r="H145" s="364">
        <v>0</v>
      </c>
      <c r="I145" s="364">
        <v>0</v>
      </c>
      <c r="J145" s="56" t="s">
        <v>709</v>
      </c>
    </row>
    <row r="146" spans="1:10" ht="25.5">
      <c r="A146" s="274">
        <v>305</v>
      </c>
      <c r="B146" s="272">
        <v>100</v>
      </c>
      <c r="C146" s="272">
        <v>150</v>
      </c>
      <c r="D146" s="272">
        <v>500</v>
      </c>
      <c r="E146" s="273">
        <v>45</v>
      </c>
      <c r="F146" s="272"/>
      <c r="G146" s="75" t="s">
        <v>710</v>
      </c>
      <c r="H146" s="364"/>
      <c r="I146" s="364"/>
      <c r="J146" s="56" t="s">
        <v>711</v>
      </c>
    </row>
    <row r="147" spans="1:10" ht="25.5">
      <c r="A147" s="274">
        <v>305</v>
      </c>
      <c r="B147" s="272">
        <v>100</v>
      </c>
      <c r="C147" s="272">
        <v>150</v>
      </c>
      <c r="D147" s="273">
        <v>600</v>
      </c>
      <c r="E147" s="273"/>
      <c r="F147" s="272"/>
      <c r="G147" s="75" t="s">
        <v>712</v>
      </c>
      <c r="H147" s="364">
        <v>0</v>
      </c>
      <c r="I147" s="364">
        <v>0</v>
      </c>
      <c r="J147" s="56" t="s">
        <v>713</v>
      </c>
    </row>
    <row r="148" spans="1:10" ht="38.25">
      <c r="A148" s="274">
        <v>305</v>
      </c>
      <c r="B148" s="272">
        <v>100</v>
      </c>
      <c r="C148" s="272">
        <v>150</v>
      </c>
      <c r="D148" s="273">
        <v>700</v>
      </c>
      <c r="E148" s="273"/>
      <c r="F148" s="272"/>
      <c r="G148" s="75" t="s">
        <v>714</v>
      </c>
      <c r="H148" s="364"/>
      <c r="I148" s="364"/>
      <c r="J148" s="56" t="s">
        <v>715</v>
      </c>
    </row>
    <row r="149" spans="1:10" s="78" customFormat="1" ht="12.75">
      <c r="A149" s="274">
        <v>305</v>
      </c>
      <c r="B149" s="272">
        <v>100</v>
      </c>
      <c r="C149" s="272">
        <v>200</v>
      </c>
      <c r="D149" s="272"/>
      <c r="E149" s="273"/>
      <c r="F149" s="272"/>
      <c r="G149" s="80" t="s">
        <v>716</v>
      </c>
      <c r="H149" s="363"/>
      <c r="I149" s="363">
        <v>0</v>
      </c>
      <c r="J149" s="77" t="s">
        <v>717</v>
      </c>
    </row>
    <row r="150" spans="1:10">
      <c r="A150" s="274">
        <v>305</v>
      </c>
      <c r="B150" s="272">
        <v>100</v>
      </c>
      <c r="C150" s="272">
        <v>200</v>
      </c>
      <c r="D150" s="272">
        <v>100</v>
      </c>
      <c r="E150" s="273"/>
      <c r="F150" s="273"/>
      <c r="G150" s="75" t="s">
        <v>675</v>
      </c>
      <c r="H150" s="364">
        <v>0</v>
      </c>
      <c r="I150" s="364">
        <v>0</v>
      </c>
      <c r="J150" s="77" t="s">
        <v>718</v>
      </c>
    </row>
    <row r="151" spans="1:10">
      <c r="A151" s="274">
        <v>305</v>
      </c>
      <c r="B151" s="272">
        <v>100</v>
      </c>
      <c r="C151" s="272">
        <v>200</v>
      </c>
      <c r="D151" s="273">
        <v>200</v>
      </c>
      <c r="E151" s="272"/>
      <c r="F151" s="272"/>
      <c r="G151" s="75" t="s">
        <v>681</v>
      </c>
      <c r="H151" s="364">
        <v>0</v>
      </c>
      <c r="I151" s="364">
        <v>0</v>
      </c>
      <c r="J151" s="56" t="s">
        <v>719</v>
      </c>
    </row>
    <row r="152" spans="1:10">
      <c r="A152" s="274">
        <v>305</v>
      </c>
      <c r="B152" s="272">
        <v>100</v>
      </c>
      <c r="C152" s="272">
        <v>200</v>
      </c>
      <c r="D152" s="273">
        <v>300</v>
      </c>
      <c r="E152" s="272"/>
      <c r="F152" s="272"/>
      <c r="G152" s="75" t="s">
        <v>720</v>
      </c>
      <c r="H152" s="364">
        <v>0</v>
      </c>
      <c r="I152" s="364">
        <v>0</v>
      </c>
      <c r="J152" s="56" t="s">
        <v>721</v>
      </c>
    </row>
    <row r="153" spans="1:10" s="78" customFormat="1" ht="12.75">
      <c r="A153" s="274">
        <v>305</v>
      </c>
      <c r="B153" s="272">
        <v>100</v>
      </c>
      <c r="C153" s="272">
        <v>200</v>
      </c>
      <c r="D153" s="272">
        <v>400</v>
      </c>
      <c r="E153" s="272"/>
      <c r="F153" s="272"/>
      <c r="G153" s="80" t="s">
        <v>722</v>
      </c>
      <c r="H153" s="363"/>
      <c r="I153" s="363">
        <v>0</v>
      </c>
      <c r="J153" s="56" t="s">
        <v>723</v>
      </c>
    </row>
    <row r="154" spans="1:10" s="78" customFormat="1" ht="12.75">
      <c r="A154" s="274">
        <v>305</v>
      </c>
      <c r="B154" s="272">
        <v>100</v>
      </c>
      <c r="C154" s="272">
        <v>200</v>
      </c>
      <c r="D154" s="272">
        <v>400</v>
      </c>
      <c r="E154" s="273">
        <v>10</v>
      </c>
      <c r="F154" s="272"/>
      <c r="G154" s="75" t="s">
        <v>724</v>
      </c>
      <c r="H154" s="364">
        <v>0</v>
      </c>
      <c r="I154" s="364">
        <v>0</v>
      </c>
      <c r="J154" s="56"/>
    </row>
    <row r="155" spans="1:10">
      <c r="A155" s="274">
        <v>305</v>
      </c>
      <c r="B155" s="272">
        <v>100</v>
      </c>
      <c r="C155" s="272">
        <v>200</v>
      </c>
      <c r="D155" s="272">
        <v>400</v>
      </c>
      <c r="E155" s="273">
        <v>20</v>
      </c>
      <c r="F155" s="272"/>
      <c r="G155" s="75" t="s">
        <v>725</v>
      </c>
      <c r="H155" s="364">
        <v>0</v>
      </c>
      <c r="I155" s="364">
        <v>0</v>
      </c>
      <c r="J155" s="56"/>
    </row>
    <row r="156" spans="1:10">
      <c r="A156" s="274">
        <v>305</v>
      </c>
      <c r="B156" s="272">
        <v>100</v>
      </c>
      <c r="C156" s="272">
        <v>200</v>
      </c>
      <c r="D156" s="272">
        <v>500</v>
      </c>
      <c r="E156" s="272"/>
      <c r="F156" s="272"/>
      <c r="G156" s="80" t="s">
        <v>726</v>
      </c>
      <c r="H156" s="363"/>
      <c r="I156" s="363">
        <v>0</v>
      </c>
      <c r="J156" s="56" t="s">
        <v>727</v>
      </c>
    </row>
    <row r="157" spans="1:10">
      <c r="A157" s="274">
        <v>305</v>
      </c>
      <c r="B157" s="272">
        <v>100</v>
      </c>
      <c r="C157" s="272">
        <v>200</v>
      </c>
      <c r="D157" s="272">
        <v>500</v>
      </c>
      <c r="E157" s="273">
        <v>10</v>
      </c>
      <c r="F157" s="272"/>
      <c r="G157" s="75" t="s">
        <v>724</v>
      </c>
      <c r="H157" s="364">
        <v>0</v>
      </c>
      <c r="I157" s="364">
        <v>0</v>
      </c>
      <c r="J157" s="56"/>
    </row>
    <row r="158" spans="1:10">
      <c r="A158" s="274">
        <v>305</v>
      </c>
      <c r="B158" s="272">
        <v>100</v>
      </c>
      <c r="C158" s="272">
        <v>200</v>
      </c>
      <c r="D158" s="272">
        <v>500</v>
      </c>
      <c r="E158" s="273">
        <v>20</v>
      </c>
      <c r="F158" s="272"/>
      <c r="G158" s="75" t="s">
        <v>725</v>
      </c>
      <c r="H158" s="364">
        <v>0</v>
      </c>
      <c r="I158" s="364">
        <v>0</v>
      </c>
      <c r="J158" s="56"/>
    </row>
    <row r="159" spans="1:10" s="78" customFormat="1" ht="12.75">
      <c r="A159" s="274">
        <v>305</v>
      </c>
      <c r="B159" s="272">
        <v>100</v>
      </c>
      <c r="C159" s="272">
        <v>250</v>
      </c>
      <c r="D159" s="272"/>
      <c r="E159" s="272"/>
      <c r="F159" s="272"/>
      <c r="G159" s="55" t="s">
        <v>728</v>
      </c>
      <c r="H159" s="363"/>
      <c r="I159" s="363">
        <v>0</v>
      </c>
      <c r="J159" s="77" t="s">
        <v>729</v>
      </c>
    </row>
    <row r="160" spans="1:10">
      <c r="A160" s="274">
        <v>305</v>
      </c>
      <c r="B160" s="272">
        <v>100</v>
      </c>
      <c r="C160" s="272">
        <v>250</v>
      </c>
      <c r="D160" s="272">
        <v>100</v>
      </c>
      <c r="E160" s="273"/>
      <c r="F160" s="273"/>
      <c r="G160" s="75" t="s">
        <v>730</v>
      </c>
      <c r="H160" s="364">
        <v>0</v>
      </c>
      <c r="I160" s="364">
        <v>0</v>
      </c>
      <c r="J160" s="77" t="s">
        <v>731</v>
      </c>
    </row>
    <row r="161" spans="1:10">
      <c r="A161" s="274">
        <v>305</v>
      </c>
      <c r="B161" s="272">
        <v>100</v>
      </c>
      <c r="C161" s="272">
        <v>250</v>
      </c>
      <c r="D161" s="273">
        <v>200</v>
      </c>
      <c r="E161" s="273"/>
      <c r="F161" s="272"/>
      <c r="G161" s="75" t="s">
        <v>681</v>
      </c>
      <c r="H161" s="364">
        <v>0</v>
      </c>
      <c r="I161" s="364">
        <v>0</v>
      </c>
      <c r="J161" s="56" t="s">
        <v>732</v>
      </c>
    </row>
    <row r="162" spans="1:10">
      <c r="A162" s="274">
        <v>305</v>
      </c>
      <c r="B162" s="272">
        <v>100</v>
      </c>
      <c r="C162" s="272">
        <v>250</v>
      </c>
      <c r="D162" s="273">
        <v>300</v>
      </c>
      <c r="E162" s="273"/>
      <c r="F162" s="272"/>
      <c r="G162" s="75" t="s">
        <v>671</v>
      </c>
      <c r="H162" s="364">
        <v>0</v>
      </c>
      <c r="I162" s="364">
        <v>0</v>
      </c>
      <c r="J162" s="56" t="s">
        <v>733</v>
      </c>
    </row>
    <row r="163" spans="1:10" s="78" customFormat="1" ht="12.75">
      <c r="A163" s="274">
        <v>305</v>
      </c>
      <c r="B163" s="272">
        <v>100</v>
      </c>
      <c r="C163" s="272">
        <v>250</v>
      </c>
      <c r="D163" s="272">
        <v>400</v>
      </c>
      <c r="E163" s="272"/>
      <c r="F163" s="272"/>
      <c r="G163" s="80" t="s">
        <v>734</v>
      </c>
      <c r="H163" s="363"/>
      <c r="I163" s="363">
        <v>0</v>
      </c>
      <c r="J163" s="56" t="s">
        <v>735</v>
      </c>
    </row>
    <row r="164" spans="1:10" s="78" customFormat="1" ht="12.75">
      <c r="A164" s="274">
        <v>305</v>
      </c>
      <c r="B164" s="272">
        <v>100</v>
      </c>
      <c r="C164" s="272">
        <v>250</v>
      </c>
      <c r="D164" s="272">
        <v>400</v>
      </c>
      <c r="E164" s="273">
        <v>10</v>
      </c>
      <c r="F164" s="272"/>
      <c r="G164" s="75" t="s">
        <v>736</v>
      </c>
      <c r="H164" s="364">
        <v>0</v>
      </c>
      <c r="I164" s="364">
        <v>0</v>
      </c>
      <c r="J164" s="56"/>
    </row>
    <row r="165" spans="1:10" s="78" customFormat="1" ht="12.75">
      <c r="A165" s="274">
        <v>305</v>
      </c>
      <c r="B165" s="272">
        <v>100</v>
      </c>
      <c r="C165" s="272">
        <v>250</v>
      </c>
      <c r="D165" s="272">
        <v>400</v>
      </c>
      <c r="E165" s="273">
        <v>20</v>
      </c>
      <c r="F165" s="272"/>
      <c r="G165" s="75" t="s">
        <v>737</v>
      </c>
      <c r="H165" s="364">
        <v>0</v>
      </c>
      <c r="I165" s="364">
        <v>0</v>
      </c>
      <c r="J165" s="56"/>
    </row>
    <row r="166" spans="1:10" s="78" customFormat="1" ht="12.75">
      <c r="A166" s="274">
        <v>305</v>
      </c>
      <c r="B166" s="272">
        <v>100</v>
      </c>
      <c r="C166" s="272">
        <v>250</v>
      </c>
      <c r="D166" s="272">
        <v>400</v>
      </c>
      <c r="E166" s="273">
        <v>30</v>
      </c>
      <c r="F166" s="272"/>
      <c r="G166" s="75" t="s">
        <v>738</v>
      </c>
      <c r="H166" s="364">
        <v>0</v>
      </c>
      <c r="I166" s="364">
        <v>0</v>
      </c>
      <c r="J166" s="56"/>
    </row>
    <row r="167" spans="1:10">
      <c r="A167" s="274">
        <v>305</v>
      </c>
      <c r="B167" s="272">
        <v>100</v>
      </c>
      <c r="C167" s="272">
        <v>250</v>
      </c>
      <c r="D167" s="272">
        <v>400</v>
      </c>
      <c r="E167" s="273">
        <v>90</v>
      </c>
      <c r="F167" s="272"/>
      <c r="G167" s="75" t="s">
        <v>739</v>
      </c>
      <c r="H167" s="364">
        <v>0</v>
      </c>
      <c r="I167" s="364">
        <v>0</v>
      </c>
      <c r="J167" s="62"/>
    </row>
    <row r="168" spans="1:10" s="78" customFormat="1" ht="12.75">
      <c r="A168" s="274">
        <v>305</v>
      </c>
      <c r="B168" s="272">
        <v>100</v>
      </c>
      <c r="C168" s="272">
        <v>300</v>
      </c>
      <c r="D168" s="272"/>
      <c r="E168" s="272"/>
      <c r="F168" s="272"/>
      <c r="G168" s="55" t="s">
        <v>740</v>
      </c>
      <c r="H168" s="363"/>
      <c r="I168" s="363">
        <v>0</v>
      </c>
      <c r="J168" s="77" t="s">
        <v>741</v>
      </c>
    </row>
    <row r="169" spans="1:10">
      <c r="A169" s="274">
        <v>305</v>
      </c>
      <c r="B169" s="272">
        <v>100</v>
      </c>
      <c r="C169" s="272">
        <v>300</v>
      </c>
      <c r="D169" s="272">
        <v>100</v>
      </c>
      <c r="E169" s="273"/>
      <c r="F169" s="273"/>
      <c r="G169" s="75" t="s">
        <v>675</v>
      </c>
      <c r="H169" s="364">
        <v>0</v>
      </c>
      <c r="I169" s="364">
        <v>0</v>
      </c>
      <c r="J169" s="77" t="s">
        <v>741</v>
      </c>
    </row>
    <row r="170" spans="1:10">
      <c r="A170" s="274">
        <v>305</v>
      </c>
      <c r="B170" s="272">
        <v>100</v>
      </c>
      <c r="C170" s="272">
        <v>300</v>
      </c>
      <c r="D170" s="273">
        <v>200</v>
      </c>
      <c r="E170" s="273"/>
      <c r="F170" s="272"/>
      <c r="G170" s="75" t="s">
        <v>681</v>
      </c>
      <c r="H170" s="364">
        <v>0</v>
      </c>
      <c r="I170" s="364">
        <v>0</v>
      </c>
      <c r="J170" s="56" t="s">
        <v>742</v>
      </c>
    </row>
    <row r="171" spans="1:10">
      <c r="A171" s="274">
        <v>305</v>
      </c>
      <c r="B171" s="272">
        <v>100</v>
      </c>
      <c r="C171" s="272">
        <v>300</v>
      </c>
      <c r="D171" s="273">
        <v>300</v>
      </c>
      <c r="E171" s="273"/>
      <c r="F171" s="272"/>
      <c r="G171" s="75" t="s">
        <v>671</v>
      </c>
      <c r="H171" s="364">
        <v>0</v>
      </c>
      <c r="I171" s="364">
        <v>0</v>
      </c>
      <c r="J171" s="56" t="s">
        <v>743</v>
      </c>
    </row>
    <row r="172" spans="1:10" s="78" customFormat="1" ht="12.75">
      <c r="A172" s="274">
        <v>305</v>
      </c>
      <c r="B172" s="272">
        <v>100</v>
      </c>
      <c r="C172" s="272">
        <v>300</v>
      </c>
      <c r="D172" s="272">
        <v>400</v>
      </c>
      <c r="E172" s="272"/>
      <c r="F172" s="272"/>
      <c r="G172" s="55" t="s">
        <v>694</v>
      </c>
      <c r="H172" s="363"/>
      <c r="I172" s="363">
        <v>0</v>
      </c>
      <c r="J172" s="56" t="s">
        <v>744</v>
      </c>
    </row>
    <row r="173" spans="1:10" s="78" customFormat="1" ht="12.75">
      <c r="A173" s="274">
        <v>305</v>
      </c>
      <c r="B173" s="272">
        <v>100</v>
      </c>
      <c r="C173" s="272">
        <v>300</v>
      </c>
      <c r="D173" s="272">
        <v>400</v>
      </c>
      <c r="E173" s="273">
        <v>10</v>
      </c>
      <c r="F173" s="272"/>
      <c r="G173" s="75" t="s">
        <v>745</v>
      </c>
      <c r="H173" s="364">
        <v>0</v>
      </c>
      <c r="I173" s="364">
        <v>0</v>
      </c>
      <c r="J173" s="56"/>
    </row>
    <row r="174" spans="1:10">
      <c r="A174" s="274">
        <v>305</v>
      </c>
      <c r="B174" s="272">
        <v>100</v>
      </c>
      <c r="C174" s="272">
        <v>300</v>
      </c>
      <c r="D174" s="272">
        <v>400</v>
      </c>
      <c r="E174" s="273">
        <v>20</v>
      </c>
      <c r="F174" s="272"/>
      <c r="G174" s="75" t="s">
        <v>746</v>
      </c>
      <c r="H174" s="364">
        <v>0</v>
      </c>
      <c r="I174" s="364">
        <v>0</v>
      </c>
      <c r="J174" s="56"/>
    </row>
    <row r="175" spans="1:10">
      <c r="A175" s="274">
        <v>305</v>
      </c>
      <c r="B175" s="272">
        <v>100</v>
      </c>
      <c r="C175" s="272">
        <v>350</v>
      </c>
      <c r="D175" s="272"/>
      <c r="E175" s="272"/>
      <c r="F175" s="272"/>
      <c r="G175" s="55" t="s">
        <v>747</v>
      </c>
      <c r="H175" s="363"/>
      <c r="I175" s="363">
        <v>0</v>
      </c>
      <c r="J175" s="56" t="s">
        <v>748</v>
      </c>
    </row>
    <row r="176" spans="1:10" s="78" customFormat="1" ht="12.75">
      <c r="A176" s="274">
        <v>305</v>
      </c>
      <c r="B176" s="272">
        <v>100</v>
      </c>
      <c r="C176" s="272">
        <v>350</v>
      </c>
      <c r="D176" s="272">
        <v>100</v>
      </c>
      <c r="E176" s="272"/>
      <c r="F176" s="272"/>
      <c r="G176" s="80" t="s">
        <v>675</v>
      </c>
      <c r="H176" s="363"/>
      <c r="I176" s="363">
        <v>0</v>
      </c>
      <c r="J176" s="56" t="s">
        <v>749</v>
      </c>
    </row>
    <row r="177" spans="1:10" s="78" customFormat="1" ht="12.75">
      <c r="A177" s="274">
        <v>305</v>
      </c>
      <c r="B177" s="272">
        <v>100</v>
      </c>
      <c r="C177" s="272">
        <v>350</v>
      </c>
      <c r="D177" s="272">
        <v>100</v>
      </c>
      <c r="E177" s="273">
        <v>10</v>
      </c>
      <c r="F177" s="272"/>
      <c r="G177" s="75" t="s">
        <v>750</v>
      </c>
      <c r="H177" s="364">
        <v>0</v>
      </c>
      <c r="I177" s="364">
        <v>0</v>
      </c>
      <c r="J177" s="56"/>
    </row>
    <row r="178" spans="1:10">
      <c r="A178" s="274">
        <v>305</v>
      </c>
      <c r="B178" s="272">
        <v>100</v>
      </c>
      <c r="C178" s="272">
        <v>350</v>
      </c>
      <c r="D178" s="272">
        <v>100</v>
      </c>
      <c r="E178" s="273">
        <v>20</v>
      </c>
      <c r="F178" s="272"/>
      <c r="G178" s="75" t="s">
        <v>751</v>
      </c>
      <c r="H178" s="364">
        <v>0</v>
      </c>
      <c r="I178" s="364">
        <v>0</v>
      </c>
      <c r="J178" s="56"/>
    </row>
    <row r="179" spans="1:10">
      <c r="A179" s="274">
        <v>305</v>
      </c>
      <c r="B179" s="272">
        <v>100</v>
      </c>
      <c r="C179" s="272">
        <v>350</v>
      </c>
      <c r="D179" s="273">
        <v>200</v>
      </c>
      <c r="E179" s="273"/>
      <c r="F179" s="272"/>
      <c r="G179" s="75" t="s">
        <v>681</v>
      </c>
      <c r="H179" s="364">
        <v>0</v>
      </c>
      <c r="I179" s="364">
        <v>0</v>
      </c>
      <c r="J179" s="56" t="s">
        <v>752</v>
      </c>
    </row>
    <row r="180" spans="1:10">
      <c r="A180" s="274">
        <v>305</v>
      </c>
      <c r="B180" s="272">
        <v>100</v>
      </c>
      <c r="C180" s="272">
        <v>350</v>
      </c>
      <c r="D180" s="272">
        <v>300</v>
      </c>
      <c r="E180" s="272"/>
      <c r="F180" s="272"/>
      <c r="G180" s="80" t="s">
        <v>671</v>
      </c>
      <c r="H180" s="363"/>
      <c r="I180" s="363">
        <v>0</v>
      </c>
      <c r="J180" s="56" t="s">
        <v>753</v>
      </c>
    </row>
    <row r="181" spans="1:10">
      <c r="A181" s="274">
        <v>305</v>
      </c>
      <c r="B181" s="272">
        <v>100</v>
      </c>
      <c r="C181" s="272">
        <v>350</v>
      </c>
      <c r="D181" s="272">
        <v>300</v>
      </c>
      <c r="E181" s="273">
        <v>10</v>
      </c>
      <c r="F181" s="272"/>
      <c r="G181" s="75" t="s">
        <v>754</v>
      </c>
      <c r="H181" s="364">
        <v>0</v>
      </c>
      <c r="I181" s="364">
        <v>0</v>
      </c>
      <c r="J181" s="56"/>
    </row>
    <row r="182" spans="1:10">
      <c r="A182" s="274">
        <v>305</v>
      </c>
      <c r="B182" s="272">
        <v>100</v>
      </c>
      <c r="C182" s="272">
        <v>350</v>
      </c>
      <c r="D182" s="272">
        <v>300</v>
      </c>
      <c r="E182" s="273">
        <v>20</v>
      </c>
      <c r="F182" s="272"/>
      <c r="G182" s="75" t="s">
        <v>755</v>
      </c>
      <c r="H182" s="364">
        <v>0</v>
      </c>
      <c r="I182" s="364">
        <v>0</v>
      </c>
      <c r="J182" s="56"/>
    </row>
    <row r="183" spans="1:10">
      <c r="A183" s="274">
        <v>305</v>
      </c>
      <c r="B183" s="272">
        <v>100</v>
      </c>
      <c r="C183" s="272">
        <v>350</v>
      </c>
      <c r="D183" s="272">
        <v>400</v>
      </c>
      <c r="E183" s="272"/>
      <c r="F183" s="272"/>
      <c r="G183" s="80" t="s">
        <v>694</v>
      </c>
      <c r="H183" s="363"/>
      <c r="I183" s="363">
        <v>0</v>
      </c>
      <c r="J183" s="56" t="s">
        <v>756</v>
      </c>
    </row>
    <row r="184" spans="1:10" ht="25.5">
      <c r="A184" s="274">
        <v>305</v>
      </c>
      <c r="B184" s="272">
        <v>100</v>
      </c>
      <c r="C184" s="272">
        <v>350</v>
      </c>
      <c r="D184" s="272">
        <v>400</v>
      </c>
      <c r="E184" s="273">
        <v>10</v>
      </c>
      <c r="F184" s="272"/>
      <c r="G184" s="75" t="s">
        <v>757</v>
      </c>
      <c r="H184" s="364">
        <v>0</v>
      </c>
      <c r="I184" s="364">
        <v>0</v>
      </c>
      <c r="J184" s="56" t="s">
        <v>758</v>
      </c>
    </row>
    <row r="185" spans="1:10">
      <c r="A185" s="274">
        <v>305</v>
      </c>
      <c r="B185" s="272">
        <v>100</v>
      </c>
      <c r="C185" s="272">
        <v>350</v>
      </c>
      <c r="D185" s="272">
        <v>400</v>
      </c>
      <c r="E185" s="273">
        <v>20</v>
      </c>
      <c r="F185" s="272"/>
      <c r="G185" s="75" t="s">
        <v>759</v>
      </c>
      <c r="H185" s="364">
        <v>0</v>
      </c>
      <c r="I185" s="364">
        <v>0</v>
      </c>
      <c r="J185" s="56" t="s">
        <v>760</v>
      </c>
    </row>
    <row r="186" spans="1:10">
      <c r="A186" s="274">
        <v>305</v>
      </c>
      <c r="B186" s="272">
        <v>100</v>
      </c>
      <c r="C186" s="272">
        <v>350</v>
      </c>
      <c r="D186" s="272">
        <v>400</v>
      </c>
      <c r="E186" s="273">
        <v>30</v>
      </c>
      <c r="F186" s="272"/>
      <c r="G186" s="75" t="s">
        <v>761</v>
      </c>
      <c r="H186" s="364">
        <v>0</v>
      </c>
      <c r="I186" s="364">
        <v>0</v>
      </c>
      <c r="J186" s="56" t="s">
        <v>762</v>
      </c>
    </row>
    <row r="187" spans="1:10">
      <c r="A187" s="274">
        <v>305</v>
      </c>
      <c r="B187" s="272">
        <v>100</v>
      </c>
      <c r="C187" s="272">
        <v>350</v>
      </c>
      <c r="D187" s="272">
        <v>400</v>
      </c>
      <c r="E187" s="273">
        <v>40</v>
      </c>
      <c r="F187" s="272"/>
      <c r="G187" s="75" t="s">
        <v>763</v>
      </c>
      <c r="H187" s="364">
        <v>0</v>
      </c>
      <c r="I187" s="364">
        <v>0</v>
      </c>
      <c r="J187" s="56" t="s">
        <v>764</v>
      </c>
    </row>
    <row r="188" spans="1:10" ht="25.5">
      <c r="A188" s="274">
        <v>305</v>
      </c>
      <c r="B188" s="272">
        <v>100</v>
      </c>
      <c r="C188" s="272">
        <v>350</v>
      </c>
      <c r="D188" s="273">
        <v>500</v>
      </c>
      <c r="E188" s="272"/>
      <c r="F188" s="272"/>
      <c r="G188" s="80" t="s">
        <v>712</v>
      </c>
      <c r="H188" s="364">
        <v>0</v>
      </c>
      <c r="I188" s="364">
        <v>0</v>
      </c>
      <c r="J188" s="56" t="s">
        <v>765</v>
      </c>
    </row>
    <row r="189" spans="1:10" s="78" customFormat="1" ht="12.75">
      <c r="A189" s="274">
        <v>305</v>
      </c>
      <c r="B189" s="272">
        <v>100</v>
      </c>
      <c r="C189" s="272">
        <v>400</v>
      </c>
      <c r="D189" s="272"/>
      <c r="E189" s="272"/>
      <c r="F189" s="272"/>
      <c r="G189" s="55" t="s">
        <v>766</v>
      </c>
      <c r="H189" s="363"/>
      <c r="I189" s="363">
        <v>0</v>
      </c>
      <c r="J189" s="56" t="s">
        <v>767</v>
      </c>
    </row>
    <row r="190" spans="1:10">
      <c r="A190" s="274">
        <v>305</v>
      </c>
      <c r="B190" s="272">
        <v>100</v>
      </c>
      <c r="C190" s="272">
        <v>400</v>
      </c>
      <c r="D190" s="272">
        <v>100</v>
      </c>
      <c r="E190" s="273"/>
      <c r="F190" s="273"/>
      <c r="G190" s="75" t="s">
        <v>675</v>
      </c>
      <c r="H190" s="364">
        <v>0</v>
      </c>
      <c r="I190" s="364">
        <v>0</v>
      </c>
      <c r="J190" s="77" t="s">
        <v>768</v>
      </c>
    </row>
    <row r="191" spans="1:10">
      <c r="A191" s="274">
        <v>305</v>
      </c>
      <c r="B191" s="272">
        <v>100</v>
      </c>
      <c r="C191" s="272">
        <v>400</v>
      </c>
      <c r="D191" s="273">
        <v>200</v>
      </c>
      <c r="E191" s="273"/>
      <c r="F191" s="272"/>
      <c r="G191" s="75" t="s">
        <v>681</v>
      </c>
      <c r="H191" s="364">
        <v>0</v>
      </c>
      <c r="I191" s="364">
        <v>0</v>
      </c>
      <c r="J191" s="56" t="s">
        <v>769</v>
      </c>
    </row>
    <row r="192" spans="1:10">
      <c r="A192" s="274">
        <v>305</v>
      </c>
      <c r="B192" s="272">
        <v>100</v>
      </c>
      <c r="C192" s="272">
        <v>400</v>
      </c>
      <c r="D192" s="273">
        <v>300</v>
      </c>
      <c r="E192" s="273"/>
      <c r="F192" s="272"/>
      <c r="G192" s="75" t="s">
        <v>770</v>
      </c>
      <c r="H192" s="364">
        <v>0</v>
      </c>
      <c r="I192" s="364">
        <v>0</v>
      </c>
      <c r="J192" s="56" t="s">
        <v>771</v>
      </c>
    </row>
    <row r="193" spans="1:10">
      <c r="A193" s="274">
        <v>305</v>
      </c>
      <c r="B193" s="272">
        <v>100</v>
      </c>
      <c r="C193" s="272">
        <v>400</v>
      </c>
      <c r="D193" s="273">
        <v>400</v>
      </c>
      <c r="E193" s="273"/>
      <c r="F193" s="272"/>
      <c r="G193" s="75" t="s">
        <v>722</v>
      </c>
      <c r="H193" s="364">
        <v>0</v>
      </c>
      <c r="I193" s="364">
        <v>0</v>
      </c>
      <c r="J193" s="56" t="s">
        <v>772</v>
      </c>
    </row>
    <row r="194" spans="1:10">
      <c r="A194" s="274">
        <v>305</v>
      </c>
      <c r="B194" s="272">
        <v>100</v>
      </c>
      <c r="C194" s="272">
        <v>400</v>
      </c>
      <c r="D194" s="273">
        <v>500</v>
      </c>
      <c r="E194" s="273"/>
      <c r="F194" s="272"/>
      <c r="G194" s="75" t="s">
        <v>726</v>
      </c>
      <c r="H194" s="364">
        <v>0</v>
      </c>
      <c r="I194" s="364">
        <v>0</v>
      </c>
      <c r="J194" s="56" t="s">
        <v>773</v>
      </c>
    </row>
    <row r="195" spans="1:10">
      <c r="A195" s="274">
        <v>305</v>
      </c>
      <c r="B195" s="272">
        <v>100</v>
      </c>
      <c r="C195" s="272">
        <v>450</v>
      </c>
      <c r="D195" s="272"/>
      <c r="E195" s="272"/>
      <c r="F195" s="272"/>
      <c r="G195" s="55" t="s">
        <v>774</v>
      </c>
      <c r="H195" s="363"/>
      <c r="I195" s="363">
        <v>0</v>
      </c>
      <c r="J195" s="56" t="s">
        <v>775</v>
      </c>
    </row>
    <row r="196" spans="1:10" s="78" customFormat="1" ht="12.75">
      <c r="A196" s="274">
        <v>305</v>
      </c>
      <c r="B196" s="272">
        <v>100</v>
      </c>
      <c r="C196" s="272">
        <v>450</v>
      </c>
      <c r="D196" s="272">
        <v>100</v>
      </c>
      <c r="E196" s="272"/>
      <c r="F196" s="272"/>
      <c r="G196" s="80" t="s">
        <v>660</v>
      </c>
      <c r="H196" s="363"/>
      <c r="I196" s="363">
        <v>0</v>
      </c>
      <c r="J196" s="56" t="s">
        <v>776</v>
      </c>
    </row>
    <row r="197" spans="1:10" s="78" customFormat="1" ht="12.75">
      <c r="A197" s="274">
        <v>305</v>
      </c>
      <c r="B197" s="272">
        <v>100</v>
      </c>
      <c r="C197" s="272">
        <v>450</v>
      </c>
      <c r="D197" s="272">
        <v>100</v>
      </c>
      <c r="E197" s="273">
        <v>10</v>
      </c>
      <c r="F197" s="273"/>
      <c r="G197" s="75" t="s">
        <v>777</v>
      </c>
      <c r="H197" s="364">
        <v>0</v>
      </c>
      <c r="I197" s="364">
        <v>0</v>
      </c>
      <c r="J197" s="62"/>
    </row>
    <row r="198" spans="1:10">
      <c r="A198" s="274">
        <v>305</v>
      </c>
      <c r="B198" s="272">
        <v>100</v>
      </c>
      <c r="C198" s="272">
        <v>450</v>
      </c>
      <c r="D198" s="272">
        <v>100</v>
      </c>
      <c r="E198" s="273">
        <v>20</v>
      </c>
      <c r="F198" s="273"/>
      <c r="G198" s="75" t="s">
        <v>778</v>
      </c>
      <c r="H198" s="364">
        <v>0</v>
      </c>
      <c r="I198" s="364">
        <v>0</v>
      </c>
      <c r="J198" s="62"/>
    </row>
    <row r="199" spans="1:10">
      <c r="A199" s="274">
        <v>305</v>
      </c>
      <c r="B199" s="272">
        <v>100</v>
      </c>
      <c r="C199" s="272">
        <v>450</v>
      </c>
      <c r="D199" s="273">
        <v>200</v>
      </c>
      <c r="E199" s="273"/>
      <c r="F199" s="272"/>
      <c r="G199" s="75" t="s">
        <v>681</v>
      </c>
      <c r="H199" s="364">
        <v>0</v>
      </c>
      <c r="I199" s="364">
        <v>0</v>
      </c>
      <c r="J199" s="56" t="s">
        <v>779</v>
      </c>
    </row>
    <row r="200" spans="1:10">
      <c r="A200" s="274">
        <v>305</v>
      </c>
      <c r="B200" s="272">
        <v>100</v>
      </c>
      <c r="C200" s="272">
        <v>450</v>
      </c>
      <c r="D200" s="273">
        <v>300</v>
      </c>
      <c r="E200" s="273"/>
      <c r="F200" s="272"/>
      <c r="G200" s="75" t="s">
        <v>671</v>
      </c>
      <c r="H200" s="364">
        <v>0</v>
      </c>
      <c r="I200" s="364">
        <v>0</v>
      </c>
      <c r="J200" s="56" t="s">
        <v>780</v>
      </c>
    </row>
    <row r="201" spans="1:10">
      <c r="A201" s="274">
        <v>305</v>
      </c>
      <c r="B201" s="272">
        <v>100</v>
      </c>
      <c r="C201" s="272">
        <v>450</v>
      </c>
      <c r="D201" s="272">
        <v>400</v>
      </c>
      <c r="E201" s="272"/>
      <c r="F201" s="272"/>
      <c r="G201" s="80" t="s">
        <v>722</v>
      </c>
      <c r="H201" s="363"/>
      <c r="I201" s="363">
        <v>0</v>
      </c>
      <c r="J201" s="56" t="s">
        <v>781</v>
      </c>
    </row>
    <row r="202" spans="1:10">
      <c r="A202" s="274">
        <v>305</v>
      </c>
      <c r="B202" s="272">
        <v>100</v>
      </c>
      <c r="C202" s="272">
        <v>450</v>
      </c>
      <c r="D202" s="272">
        <v>400</v>
      </c>
      <c r="E202" s="273">
        <v>10</v>
      </c>
      <c r="F202" s="273"/>
      <c r="G202" s="75" t="s">
        <v>782</v>
      </c>
      <c r="H202" s="364">
        <v>0</v>
      </c>
      <c r="I202" s="364">
        <v>0</v>
      </c>
      <c r="J202" s="56"/>
    </row>
    <row r="203" spans="1:10">
      <c r="A203" s="274">
        <v>305</v>
      </c>
      <c r="B203" s="272">
        <v>100</v>
      </c>
      <c r="C203" s="272">
        <v>450</v>
      </c>
      <c r="D203" s="272">
        <v>400</v>
      </c>
      <c r="E203" s="273">
        <v>90</v>
      </c>
      <c r="F203" s="273"/>
      <c r="G203" s="75" t="s">
        <v>783</v>
      </c>
      <c r="H203" s="364">
        <v>0</v>
      </c>
      <c r="I203" s="364">
        <v>0</v>
      </c>
      <c r="J203" s="56"/>
    </row>
    <row r="204" spans="1:10">
      <c r="A204" s="274">
        <v>305</v>
      </c>
      <c r="B204" s="272">
        <v>100</v>
      </c>
      <c r="C204" s="272">
        <v>450</v>
      </c>
      <c r="D204" s="273">
        <v>500</v>
      </c>
      <c r="E204" s="273"/>
      <c r="F204" s="272"/>
      <c r="G204" s="75" t="s">
        <v>726</v>
      </c>
      <c r="H204" s="364">
        <v>0</v>
      </c>
      <c r="I204" s="364">
        <v>0</v>
      </c>
      <c r="J204" s="56" t="s">
        <v>784</v>
      </c>
    </row>
    <row r="205" spans="1:10" ht="25.5">
      <c r="A205" s="274">
        <v>305</v>
      </c>
      <c r="B205" s="272">
        <v>100</v>
      </c>
      <c r="C205" s="272">
        <v>450</v>
      </c>
      <c r="D205" s="273">
        <v>600</v>
      </c>
      <c r="E205" s="273"/>
      <c r="F205" s="272"/>
      <c r="G205" s="75" t="s">
        <v>712</v>
      </c>
      <c r="H205" s="364">
        <v>0</v>
      </c>
      <c r="I205" s="364">
        <v>0</v>
      </c>
      <c r="J205" s="56" t="s">
        <v>785</v>
      </c>
    </row>
    <row r="206" spans="1:10" s="78" customFormat="1" ht="12.75">
      <c r="A206" s="274">
        <v>305</v>
      </c>
      <c r="B206" s="272">
        <v>100</v>
      </c>
      <c r="C206" s="272">
        <v>500</v>
      </c>
      <c r="D206" s="272"/>
      <c r="E206" s="272"/>
      <c r="F206" s="272"/>
      <c r="G206" s="55" t="s">
        <v>786</v>
      </c>
      <c r="H206" s="363"/>
      <c r="I206" s="363">
        <v>0</v>
      </c>
      <c r="J206" s="56" t="s">
        <v>787</v>
      </c>
    </row>
    <row r="207" spans="1:10" ht="25.5">
      <c r="A207" s="274">
        <v>305</v>
      </c>
      <c r="B207" s="272">
        <v>100</v>
      </c>
      <c r="C207" s="272">
        <v>500</v>
      </c>
      <c r="D207" s="272">
        <v>100</v>
      </c>
      <c r="E207" s="273"/>
      <c r="F207" s="273"/>
      <c r="G207" s="75" t="s">
        <v>660</v>
      </c>
      <c r="H207" s="364">
        <v>0</v>
      </c>
      <c r="I207" s="364">
        <v>0</v>
      </c>
      <c r="J207" s="77" t="s">
        <v>788</v>
      </c>
    </row>
    <row r="208" spans="1:10">
      <c r="A208" s="274">
        <v>305</v>
      </c>
      <c r="B208" s="272">
        <v>100</v>
      </c>
      <c r="C208" s="272">
        <v>500</v>
      </c>
      <c r="D208" s="273">
        <v>200</v>
      </c>
      <c r="E208" s="273"/>
      <c r="F208" s="272"/>
      <c r="G208" s="75" t="s">
        <v>681</v>
      </c>
      <c r="H208" s="364">
        <v>0</v>
      </c>
      <c r="I208" s="364">
        <v>0</v>
      </c>
      <c r="J208" s="56" t="s">
        <v>789</v>
      </c>
    </row>
    <row r="209" spans="1:10">
      <c r="A209" s="274">
        <v>305</v>
      </c>
      <c r="B209" s="272">
        <v>100</v>
      </c>
      <c r="C209" s="272">
        <v>500</v>
      </c>
      <c r="D209" s="273">
        <v>300</v>
      </c>
      <c r="E209" s="273"/>
      <c r="F209" s="272"/>
      <c r="G209" s="75" t="s">
        <v>671</v>
      </c>
      <c r="H209" s="364">
        <v>0</v>
      </c>
      <c r="I209" s="364">
        <v>0</v>
      </c>
      <c r="J209" s="56" t="s">
        <v>790</v>
      </c>
    </row>
    <row r="210" spans="1:10">
      <c r="A210" s="274">
        <v>305</v>
      </c>
      <c r="B210" s="272">
        <v>100</v>
      </c>
      <c r="C210" s="272">
        <v>500</v>
      </c>
      <c r="D210" s="273">
        <v>400</v>
      </c>
      <c r="E210" s="273"/>
      <c r="F210" s="272"/>
      <c r="G210" s="75" t="s">
        <v>694</v>
      </c>
      <c r="H210" s="364">
        <v>0</v>
      </c>
      <c r="I210" s="364">
        <v>0</v>
      </c>
      <c r="J210" s="56" t="s">
        <v>791</v>
      </c>
    </row>
    <row r="211" spans="1:10" ht="25.5">
      <c r="A211" s="274">
        <v>305</v>
      </c>
      <c r="B211" s="272">
        <v>100</v>
      </c>
      <c r="C211" s="272">
        <v>500</v>
      </c>
      <c r="D211" s="273">
        <v>500</v>
      </c>
      <c r="E211" s="273"/>
      <c r="F211" s="272"/>
      <c r="G211" s="75" t="s">
        <v>712</v>
      </c>
      <c r="H211" s="364">
        <v>0</v>
      </c>
      <c r="I211" s="364">
        <v>0</v>
      </c>
      <c r="J211" s="56" t="s">
        <v>792</v>
      </c>
    </row>
    <row r="212" spans="1:10" s="78" customFormat="1" ht="12.75">
      <c r="A212" s="274">
        <v>305</v>
      </c>
      <c r="B212" s="272">
        <v>100</v>
      </c>
      <c r="C212" s="272">
        <v>550</v>
      </c>
      <c r="D212" s="272"/>
      <c r="E212" s="272"/>
      <c r="F212" s="272"/>
      <c r="G212" s="55" t="s">
        <v>793</v>
      </c>
      <c r="H212" s="363"/>
      <c r="I212" s="363">
        <v>0</v>
      </c>
      <c r="J212" s="56" t="s">
        <v>794</v>
      </c>
    </row>
    <row r="213" spans="1:10" ht="25.5">
      <c r="A213" s="274">
        <v>305</v>
      </c>
      <c r="B213" s="272">
        <v>100</v>
      </c>
      <c r="C213" s="272">
        <v>550</v>
      </c>
      <c r="D213" s="272">
        <v>100</v>
      </c>
      <c r="E213" s="273"/>
      <c r="F213" s="273"/>
      <c r="G213" s="75" t="s">
        <v>660</v>
      </c>
      <c r="H213" s="364">
        <v>0</v>
      </c>
      <c r="I213" s="364">
        <v>0</v>
      </c>
      <c r="J213" s="77" t="s">
        <v>795</v>
      </c>
    </row>
    <row r="214" spans="1:10">
      <c r="A214" s="274">
        <v>305</v>
      </c>
      <c r="B214" s="272">
        <v>100</v>
      </c>
      <c r="C214" s="272">
        <v>550</v>
      </c>
      <c r="D214" s="273">
        <v>200</v>
      </c>
      <c r="E214" s="273"/>
      <c r="F214" s="272"/>
      <c r="G214" s="75" t="s">
        <v>681</v>
      </c>
      <c r="H214" s="364">
        <v>0</v>
      </c>
      <c r="I214" s="364">
        <v>0</v>
      </c>
      <c r="J214" s="56" t="s">
        <v>796</v>
      </c>
    </row>
    <row r="215" spans="1:10">
      <c r="A215" s="274">
        <v>305</v>
      </c>
      <c r="B215" s="272">
        <v>100</v>
      </c>
      <c r="C215" s="272">
        <v>550</v>
      </c>
      <c r="D215" s="273">
        <v>300</v>
      </c>
      <c r="E215" s="273"/>
      <c r="F215" s="272"/>
      <c r="G215" s="75" t="s">
        <v>671</v>
      </c>
      <c r="H215" s="364">
        <v>0</v>
      </c>
      <c r="I215" s="364">
        <v>0</v>
      </c>
      <c r="J215" s="56" t="s">
        <v>797</v>
      </c>
    </row>
    <row r="216" spans="1:10">
      <c r="A216" s="274">
        <v>305</v>
      </c>
      <c r="B216" s="272">
        <v>100</v>
      </c>
      <c r="C216" s="272">
        <v>550</v>
      </c>
      <c r="D216" s="272">
        <v>400</v>
      </c>
      <c r="E216" s="272"/>
      <c r="F216" s="272"/>
      <c r="G216" s="55" t="s">
        <v>694</v>
      </c>
      <c r="H216" s="363"/>
      <c r="I216" s="363">
        <v>0</v>
      </c>
      <c r="J216" s="56" t="s">
        <v>798</v>
      </c>
    </row>
    <row r="217" spans="1:10">
      <c r="A217" s="274">
        <v>305</v>
      </c>
      <c r="B217" s="272">
        <v>100</v>
      </c>
      <c r="C217" s="272">
        <v>550</v>
      </c>
      <c r="D217" s="272">
        <v>400</v>
      </c>
      <c r="E217" s="273">
        <v>10</v>
      </c>
      <c r="F217" s="277"/>
      <c r="G217" s="75" t="s">
        <v>799</v>
      </c>
      <c r="H217" s="364">
        <v>0</v>
      </c>
      <c r="I217" s="364">
        <v>0</v>
      </c>
      <c r="J217" s="56"/>
    </row>
    <row r="218" spans="1:10">
      <c r="A218" s="274">
        <v>305</v>
      </c>
      <c r="B218" s="272">
        <v>100</v>
      </c>
      <c r="C218" s="272">
        <v>550</v>
      </c>
      <c r="D218" s="272">
        <v>400</v>
      </c>
      <c r="E218" s="273">
        <v>20</v>
      </c>
      <c r="F218" s="277"/>
      <c r="G218" s="75" t="s">
        <v>800</v>
      </c>
      <c r="H218" s="364">
        <v>0</v>
      </c>
      <c r="I218" s="364">
        <v>0</v>
      </c>
      <c r="J218" s="56"/>
    </row>
    <row r="219" spans="1:10">
      <c r="A219" s="274">
        <v>305</v>
      </c>
      <c r="B219" s="272">
        <v>100</v>
      </c>
      <c r="C219" s="272">
        <v>550</v>
      </c>
      <c r="D219" s="272">
        <v>400</v>
      </c>
      <c r="E219" s="273">
        <v>30</v>
      </c>
      <c r="F219" s="277"/>
      <c r="G219" s="75" t="s">
        <v>801</v>
      </c>
      <c r="H219" s="364">
        <v>0</v>
      </c>
      <c r="I219" s="364">
        <v>0</v>
      </c>
      <c r="J219" s="56"/>
    </row>
    <row r="220" spans="1:10">
      <c r="A220" s="274">
        <v>305</v>
      </c>
      <c r="B220" s="272">
        <v>100</v>
      </c>
      <c r="C220" s="272">
        <v>550</v>
      </c>
      <c r="D220" s="272">
        <v>400</v>
      </c>
      <c r="E220" s="273">
        <v>40</v>
      </c>
      <c r="F220" s="277"/>
      <c r="G220" s="75" t="s">
        <v>802</v>
      </c>
      <c r="H220" s="364">
        <v>0</v>
      </c>
      <c r="I220" s="364">
        <v>0</v>
      </c>
      <c r="J220" s="56"/>
    </row>
    <row r="221" spans="1:10" s="78" customFormat="1" ht="12.75">
      <c r="A221" s="274">
        <v>305</v>
      </c>
      <c r="B221" s="272">
        <v>100</v>
      </c>
      <c r="C221" s="272">
        <v>600</v>
      </c>
      <c r="D221" s="272"/>
      <c r="E221" s="272"/>
      <c r="F221" s="272"/>
      <c r="G221" s="55" t="s">
        <v>803</v>
      </c>
      <c r="H221" s="363"/>
      <c r="I221" s="363">
        <v>0</v>
      </c>
      <c r="J221" s="77" t="s">
        <v>804</v>
      </c>
    </row>
    <row r="222" spans="1:10" s="78" customFormat="1" ht="12.75">
      <c r="A222" s="274">
        <v>305</v>
      </c>
      <c r="B222" s="272">
        <v>100</v>
      </c>
      <c r="C222" s="272">
        <v>600</v>
      </c>
      <c r="D222" s="272">
        <v>100</v>
      </c>
      <c r="E222" s="273"/>
      <c r="F222" s="273"/>
      <c r="G222" s="76" t="s">
        <v>660</v>
      </c>
      <c r="H222" s="363">
        <v>0</v>
      </c>
      <c r="I222" s="363">
        <v>0</v>
      </c>
      <c r="J222" s="77" t="s">
        <v>805</v>
      </c>
    </row>
    <row r="223" spans="1:10" s="78" customFormat="1" ht="12.75">
      <c r="A223" s="274">
        <v>305</v>
      </c>
      <c r="B223" s="272">
        <v>100</v>
      </c>
      <c r="C223" s="272">
        <v>600</v>
      </c>
      <c r="D223" s="272">
        <v>100</v>
      </c>
      <c r="E223" s="273">
        <v>10</v>
      </c>
      <c r="F223" s="273"/>
      <c r="G223" s="58" t="s">
        <v>806</v>
      </c>
      <c r="H223" s="368"/>
      <c r="I223" s="368"/>
      <c r="J223" s="77" t="s">
        <v>807</v>
      </c>
    </row>
    <row r="224" spans="1:10">
      <c r="A224" s="274">
        <v>305</v>
      </c>
      <c r="B224" s="272">
        <v>100</v>
      </c>
      <c r="C224" s="272">
        <v>600</v>
      </c>
      <c r="D224" s="272">
        <v>100</v>
      </c>
      <c r="E224" s="273">
        <v>20</v>
      </c>
      <c r="F224" s="273"/>
      <c r="G224" s="58" t="s">
        <v>808</v>
      </c>
      <c r="H224" s="368"/>
      <c r="I224" s="368"/>
      <c r="J224" s="77" t="s">
        <v>809</v>
      </c>
    </row>
    <row r="225" spans="1:10">
      <c r="A225" s="274">
        <v>305</v>
      </c>
      <c r="B225" s="272">
        <v>100</v>
      </c>
      <c r="C225" s="272">
        <v>600</v>
      </c>
      <c r="D225" s="272">
        <v>200</v>
      </c>
      <c r="E225" s="272"/>
      <c r="F225" s="272"/>
      <c r="G225" s="80" t="s">
        <v>810</v>
      </c>
      <c r="H225" s="363"/>
      <c r="I225" s="363">
        <v>0</v>
      </c>
      <c r="J225" s="56" t="s">
        <v>811</v>
      </c>
    </row>
    <row r="226" spans="1:10">
      <c r="A226" s="274">
        <v>305</v>
      </c>
      <c r="B226" s="272">
        <v>100</v>
      </c>
      <c r="C226" s="272">
        <v>600</v>
      </c>
      <c r="D226" s="272">
        <v>200</v>
      </c>
      <c r="E226" s="273">
        <v>10</v>
      </c>
      <c r="F226" s="277"/>
      <c r="G226" s="75" t="s">
        <v>812</v>
      </c>
      <c r="H226" s="364">
        <v>0</v>
      </c>
      <c r="I226" s="364">
        <v>0</v>
      </c>
      <c r="J226" s="56"/>
    </row>
    <row r="227" spans="1:10" ht="25.5">
      <c r="A227" s="274">
        <v>305</v>
      </c>
      <c r="B227" s="272">
        <v>100</v>
      </c>
      <c r="C227" s="272">
        <v>600</v>
      </c>
      <c r="D227" s="272">
        <v>200</v>
      </c>
      <c r="E227" s="273">
        <v>20</v>
      </c>
      <c r="F227" s="277"/>
      <c r="G227" s="75" t="s">
        <v>813</v>
      </c>
      <c r="H227" s="364">
        <v>0</v>
      </c>
      <c r="I227" s="364">
        <v>0</v>
      </c>
      <c r="J227" s="56"/>
    </row>
    <row r="228" spans="1:10">
      <c r="A228" s="274">
        <v>305</v>
      </c>
      <c r="B228" s="272">
        <v>100</v>
      </c>
      <c r="C228" s="272">
        <v>600</v>
      </c>
      <c r="D228" s="272">
        <v>200</v>
      </c>
      <c r="E228" s="273">
        <v>30</v>
      </c>
      <c r="F228" s="277"/>
      <c r="G228" s="75" t="s">
        <v>814</v>
      </c>
      <c r="H228" s="364">
        <v>0</v>
      </c>
      <c r="I228" s="364">
        <v>0</v>
      </c>
      <c r="J228" s="56"/>
    </row>
    <row r="229" spans="1:10" s="81" customFormat="1">
      <c r="A229" s="274">
        <v>305</v>
      </c>
      <c r="B229" s="272">
        <v>100</v>
      </c>
      <c r="C229" s="272">
        <v>600</v>
      </c>
      <c r="D229" s="272">
        <v>200</v>
      </c>
      <c r="E229" s="273">
        <v>90</v>
      </c>
      <c r="F229" s="277"/>
      <c r="G229" s="75" t="s">
        <v>815</v>
      </c>
      <c r="H229" s="364">
        <v>0</v>
      </c>
      <c r="I229" s="364">
        <v>0</v>
      </c>
      <c r="J229" s="56"/>
    </row>
    <row r="230" spans="1:10" ht="25.5">
      <c r="A230" s="274">
        <v>305</v>
      </c>
      <c r="B230" s="272">
        <v>100</v>
      </c>
      <c r="C230" s="272">
        <v>600</v>
      </c>
      <c r="D230" s="272">
        <v>250</v>
      </c>
      <c r="E230" s="273"/>
      <c r="F230" s="277"/>
      <c r="G230" s="75" t="s">
        <v>816</v>
      </c>
      <c r="H230" s="364"/>
      <c r="I230" s="364"/>
      <c r="J230" s="56" t="s">
        <v>817</v>
      </c>
    </row>
    <row r="231" spans="1:10">
      <c r="A231" s="274">
        <v>305</v>
      </c>
      <c r="B231" s="272">
        <v>100</v>
      </c>
      <c r="C231" s="272">
        <v>600</v>
      </c>
      <c r="D231" s="273">
        <v>300</v>
      </c>
      <c r="E231" s="273"/>
      <c r="F231" s="272"/>
      <c r="G231" s="75" t="s">
        <v>818</v>
      </c>
      <c r="H231" s="364">
        <v>0</v>
      </c>
      <c r="I231" s="364">
        <v>0</v>
      </c>
      <c r="J231" s="56" t="s">
        <v>819</v>
      </c>
    </row>
    <row r="232" spans="1:10" s="78" customFormat="1" ht="12.75">
      <c r="A232" s="274">
        <v>305</v>
      </c>
      <c r="B232" s="272">
        <v>100</v>
      </c>
      <c r="C232" s="272">
        <v>600</v>
      </c>
      <c r="D232" s="272">
        <v>400</v>
      </c>
      <c r="E232" s="272"/>
      <c r="F232" s="272"/>
      <c r="G232" s="80" t="s">
        <v>722</v>
      </c>
      <c r="H232" s="363"/>
      <c r="I232" s="363">
        <v>0</v>
      </c>
      <c r="J232" s="56" t="s">
        <v>820</v>
      </c>
    </row>
    <row r="233" spans="1:10" s="78" customFormat="1" ht="12.75">
      <c r="A233" s="274">
        <v>305</v>
      </c>
      <c r="B233" s="272">
        <v>100</v>
      </c>
      <c r="C233" s="272">
        <v>600</v>
      </c>
      <c r="D233" s="272">
        <v>400</v>
      </c>
      <c r="E233" s="273">
        <v>10</v>
      </c>
      <c r="F233" s="277"/>
      <c r="G233" s="75" t="s">
        <v>821</v>
      </c>
      <c r="H233" s="364">
        <v>0</v>
      </c>
      <c r="I233" s="364">
        <v>0</v>
      </c>
      <c r="J233" s="56"/>
    </row>
    <row r="234" spans="1:10" s="78" customFormat="1" ht="12.75">
      <c r="A234" s="274">
        <v>305</v>
      </c>
      <c r="B234" s="272">
        <v>100</v>
      </c>
      <c r="C234" s="272">
        <v>600</v>
      </c>
      <c r="D234" s="272">
        <v>400</v>
      </c>
      <c r="E234" s="273">
        <v>20</v>
      </c>
      <c r="F234" s="277"/>
      <c r="G234" s="75" t="s">
        <v>822</v>
      </c>
      <c r="H234" s="364">
        <v>0</v>
      </c>
      <c r="I234" s="364">
        <v>0</v>
      </c>
      <c r="J234" s="56"/>
    </row>
    <row r="235" spans="1:10" s="78" customFormat="1" ht="12.75">
      <c r="A235" s="274">
        <v>305</v>
      </c>
      <c r="B235" s="272">
        <v>100</v>
      </c>
      <c r="C235" s="272">
        <v>600</v>
      </c>
      <c r="D235" s="272">
        <v>400</v>
      </c>
      <c r="E235" s="273">
        <v>30</v>
      </c>
      <c r="F235" s="277"/>
      <c r="G235" s="75" t="s">
        <v>812</v>
      </c>
      <c r="H235" s="364">
        <v>0</v>
      </c>
      <c r="I235" s="364">
        <v>0</v>
      </c>
      <c r="J235" s="56"/>
    </row>
    <row r="236" spans="1:10" s="78" customFormat="1" ht="25.5">
      <c r="A236" s="274">
        <v>305</v>
      </c>
      <c r="B236" s="272">
        <v>100</v>
      </c>
      <c r="C236" s="272">
        <v>600</v>
      </c>
      <c r="D236" s="272">
        <v>400</v>
      </c>
      <c r="E236" s="273">
        <v>40</v>
      </c>
      <c r="F236" s="277"/>
      <c r="G236" s="75" t="s">
        <v>813</v>
      </c>
      <c r="H236" s="364">
        <v>0</v>
      </c>
      <c r="I236" s="364">
        <v>0</v>
      </c>
      <c r="J236" s="56"/>
    </row>
    <row r="237" spans="1:10" s="78" customFormat="1" ht="12.75">
      <c r="A237" s="274">
        <v>305</v>
      </c>
      <c r="B237" s="272">
        <v>100</v>
      </c>
      <c r="C237" s="272">
        <v>600</v>
      </c>
      <c r="D237" s="272">
        <v>400</v>
      </c>
      <c r="E237" s="273">
        <v>50</v>
      </c>
      <c r="F237" s="277"/>
      <c r="G237" s="75" t="s">
        <v>814</v>
      </c>
      <c r="H237" s="364">
        <v>0</v>
      </c>
      <c r="I237" s="364">
        <v>0</v>
      </c>
      <c r="J237" s="56"/>
    </row>
    <row r="238" spans="1:10" s="78" customFormat="1" ht="25.5">
      <c r="A238" s="274">
        <v>305</v>
      </c>
      <c r="B238" s="272">
        <v>100</v>
      </c>
      <c r="C238" s="272">
        <v>600</v>
      </c>
      <c r="D238" s="272">
        <v>400</v>
      </c>
      <c r="E238" s="273">
        <v>60</v>
      </c>
      <c r="F238" s="277"/>
      <c r="G238" s="75" t="s">
        <v>823</v>
      </c>
      <c r="H238" s="364">
        <v>0</v>
      </c>
      <c r="I238" s="364">
        <v>0</v>
      </c>
      <c r="J238" s="56"/>
    </row>
    <row r="239" spans="1:10" s="78" customFormat="1" ht="12.75">
      <c r="A239" s="274">
        <v>305</v>
      </c>
      <c r="B239" s="272">
        <v>100</v>
      </c>
      <c r="C239" s="272">
        <v>600</v>
      </c>
      <c r="D239" s="272">
        <v>400</v>
      </c>
      <c r="E239" s="273">
        <v>70</v>
      </c>
      <c r="F239" s="277"/>
      <c r="G239" s="75" t="s">
        <v>824</v>
      </c>
      <c r="H239" s="364">
        <v>0</v>
      </c>
      <c r="I239" s="364">
        <v>0</v>
      </c>
      <c r="J239" s="56"/>
    </row>
    <row r="240" spans="1:10">
      <c r="A240" s="274">
        <v>305</v>
      </c>
      <c r="B240" s="272">
        <v>100</v>
      </c>
      <c r="C240" s="272">
        <v>600</v>
      </c>
      <c r="D240" s="272">
        <v>400</v>
      </c>
      <c r="E240" s="273">
        <v>90</v>
      </c>
      <c r="F240" s="277"/>
      <c r="G240" s="75" t="s">
        <v>825</v>
      </c>
      <c r="H240" s="364">
        <v>0</v>
      </c>
      <c r="I240" s="364">
        <v>0</v>
      </c>
      <c r="J240" s="56"/>
    </row>
    <row r="241" spans="1:10">
      <c r="A241" s="274">
        <v>305</v>
      </c>
      <c r="B241" s="272">
        <v>100</v>
      </c>
      <c r="C241" s="272">
        <v>600</v>
      </c>
      <c r="D241" s="272">
        <v>500</v>
      </c>
      <c r="E241" s="272"/>
      <c r="F241" s="272"/>
      <c r="G241" s="80" t="s">
        <v>726</v>
      </c>
      <c r="H241" s="363"/>
      <c r="I241" s="363">
        <v>0</v>
      </c>
      <c r="J241" s="56" t="s">
        <v>826</v>
      </c>
    </row>
    <row r="242" spans="1:10" ht="25.5">
      <c r="A242" s="274">
        <v>305</v>
      </c>
      <c r="B242" s="272">
        <v>100</v>
      </c>
      <c r="C242" s="272">
        <v>600</v>
      </c>
      <c r="D242" s="272">
        <v>500</v>
      </c>
      <c r="E242" s="273">
        <v>10</v>
      </c>
      <c r="F242" s="277"/>
      <c r="G242" s="75" t="s">
        <v>823</v>
      </c>
      <c r="H242" s="364">
        <v>0</v>
      </c>
      <c r="I242" s="364">
        <v>0</v>
      </c>
      <c r="J242" s="56"/>
    </row>
    <row r="243" spans="1:10">
      <c r="A243" s="274">
        <v>305</v>
      </c>
      <c r="B243" s="272">
        <v>100</v>
      </c>
      <c r="C243" s="272">
        <v>600</v>
      </c>
      <c r="D243" s="272">
        <v>500</v>
      </c>
      <c r="E243" s="273">
        <v>90</v>
      </c>
      <c r="F243" s="277"/>
      <c r="G243" s="75" t="s">
        <v>827</v>
      </c>
      <c r="H243" s="364">
        <v>0</v>
      </c>
      <c r="I243" s="364">
        <v>0</v>
      </c>
      <c r="J243" s="56"/>
    </row>
    <row r="244" spans="1:10">
      <c r="A244" s="274">
        <v>305</v>
      </c>
      <c r="B244" s="272">
        <v>100</v>
      </c>
      <c r="C244" s="272">
        <v>650</v>
      </c>
      <c r="D244" s="272"/>
      <c r="E244" s="272"/>
      <c r="F244" s="272"/>
      <c r="G244" s="55" t="s">
        <v>828</v>
      </c>
      <c r="H244" s="363"/>
      <c r="I244" s="363">
        <v>0</v>
      </c>
      <c r="J244" s="56" t="s">
        <v>829</v>
      </c>
    </row>
    <row r="245" spans="1:10" ht="25.5">
      <c r="A245" s="274">
        <v>305</v>
      </c>
      <c r="B245" s="272">
        <v>100</v>
      </c>
      <c r="C245" s="272">
        <v>650</v>
      </c>
      <c r="D245" s="273">
        <v>100</v>
      </c>
      <c r="E245" s="273"/>
      <c r="F245" s="272"/>
      <c r="G245" s="75" t="s">
        <v>830</v>
      </c>
      <c r="H245" s="364">
        <v>0</v>
      </c>
      <c r="I245" s="364">
        <v>0</v>
      </c>
      <c r="J245" s="56" t="s">
        <v>831</v>
      </c>
    </row>
    <row r="246" spans="1:10" ht="25.5">
      <c r="A246" s="274">
        <v>305</v>
      </c>
      <c r="B246" s="272">
        <v>100</v>
      </c>
      <c r="C246" s="272">
        <v>650</v>
      </c>
      <c r="D246" s="273">
        <v>200</v>
      </c>
      <c r="E246" s="273"/>
      <c r="F246" s="272"/>
      <c r="G246" s="75" t="s">
        <v>832</v>
      </c>
      <c r="H246" s="364">
        <v>0</v>
      </c>
      <c r="I246" s="364">
        <v>0</v>
      </c>
      <c r="J246" s="56" t="s">
        <v>833</v>
      </c>
    </row>
    <row r="247" spans="1:10" ht="25.5">
      <c r="A247" s="274">
        <v>305</v>
      </c>
      <c r="B247" s="272">
        <v>100</v>
      </c>
      <c r="C247" s="272">
        <v>650</v>
      </c>
      <c r="D247" s="273">
        <v>300</v>
      </c>
      <c r="E247" s="273"/>
      <c r="F247" s="272"/>
      <c r="G247" s="75" t="s">
        <v>834</v>
      </c>
      <c r="H247" s="364">
        <v>0</v>
      </c>
      <c r="I247" s="364">
        <v>0</v>
      </c>
      <c r="J247" s="56" t="s">
        <v>835</v>
      </c>
    </row>
    <row r="248" spans="1:10" ht="25.5">
      <c r="A248" s="274">
        <v>305</v>
      </c>
      <c r="B248" s="272">
        <v>100</v>
      </c>
      <c r="C248" s="272">
        <v>650</v>
      </c>
      <c r="D248" s="272">
        <v>400</v>
      </c>
      <c r="E248" s="272"/>
      <c r="F248" s="272"/>
      <c r="G248" s="55" t="s">
        <v>836</v>
      </c>
      <c r="H248" s="363"/>
      <c r="I248" s="363">
        <v>0</v>
      </c>
      <c r="J248" s="56" t="s">
        <v>837</v>
      </c>
    </row>
    <row r="249" spans="1:10">
      <c r="A249" s="274">
        <v>305</v>
      </c>
      <c r="B249" s="272">
        <v>100</v>
      </c>
      <c r="C249" s="272">
        <v>650</v>
      </c>
      <c r="D249" s="272">
        <v>400</v>
      </c>
      <c r="E249" s="273">
        <v>10</v>
      </c>
      <c r="F249" s="277"/>
      <c r="G249" s="75" t="s">
        <v>838</v>
      </c>
      <c r="H249" s="364">
        <v>0</v>
      </c>
      <c r="I249" s="364">
        <v>0</v>
      </c>
      <c r="J249" s="56"/>
    </row>
    <row r="250" spans="1:10" ht="25.5">
      <c r="A250" s="274">
        <v>305</v>
      </c>
      <c r="B250" s="272">
        <v>100</v>
      </c>
      <c r="C250" s="272">
        <v>650</v>
      </c>
      <c r="D250" s="272">
        <v>400</v>
      </c>
      <c r="E250" s="273">
        <v>20</v>
      </c>
      <c r="F250" s="277"/>
      <c r="G250" s="75" t="s">
        <v>839</v>
      </c>
      <c r="H250" s="364">
        <v>0</v>
      </c>
      <c r="I250" s="364">
        <v>0</v>
      </c>
      <c r="J250" s="56"/>
    </row>
    <row r="251" spans="1:10">
      <c r="A251" s="274">
        <v>305</v>
      </c>
      <c r="B251" s="272">
        <v>100</v>
      </c>
      <c r="C251" s="272">
        <v>650</v>
      </c>
      <c r="D251" s="272">
        <v>400</v>
      </c>
      <c r="E251" s="273">
        <v>30</v>
      </c>
      <c r="F251" s="277"/>
      <c r="G251" s="75" t="s">
        <v>840</v>
      </c>
      <c r="H251" s="364">
        <v>0</v>
      </c>
      <c r="I251" s="364">
        <v>0</v>
      </c>
      <c r="J251" s="56"/>
    </row>
    <row r="252" spans="1:10" ht="25.5">
      <c r="A252" s="274">
        <v>305</v>
      </c>
      <c r="B252" s="272">
        <v>100</v>
      </c>
      <c r="C252" s="272">
        <v>650</v>
      </c>
      <c r="D252" s="272">
        <v>400</v>
      </c>
      <c r="E252" s="273">
        <v>90</v>
      </c>
      <c r="F252" s="277"/>
      <c r="G252" s="75" t="s">
        <v>841</v>
      </c>
      <c r="H252" s="364">
        <v>0</v>
      </c>
      <c r="I252" s="364">
        <v>0</v>
      </c>
      <c r="J252" s="56"/>
    </row>
    <row r="253" spans="1:10" s="78" customFormat="1" ht="38.25">
      <c r="A253" s="274">
        <v>305</v>
      </c>
      <c r="B253" s="272">
        <v>100</v>
      </c>
      <c r="C253" s="272">
        <v>650</v>
      </c>
      <c r="D253" s="272">
        <v>500</v>
      </c>
      <c r="E253" s="272"/>
      <c r="F253" s="272"/>
      <c r="G253" s="55" t="s">
        <v>842</v>
      </c>
      <c r="H253" s="363"/>
      <c r="I253" s="363">
        <v>0</v>
      </c>
      <c r="J253" s="56" t="s">
        <v>843</v>
      </c>
    </row>
    <row r="254" spans="1:10" s="78" customFormat="1" ht="12.75">
      <c r="A254" s="274">
        <v>305</v>
      </c>
      <c r="B254" s="272">
        <v>100</v>
      </c>
      <c r="C254" s="272">
        <v>650</v>
      </c>
      <c r="D254" s="272">
        <v>500</v>
      </c>
      <c r="E254" s="273">
        <v>10</v>
      </c>
      <c r="F254" s="273"/>
      <c r="G254" s="75" t="s">
        <v>838</v>
      </c>
      <c r="H254" s="364">
        <v>0</v>
      </c>
      <c r="I254" s="364">
        <v>0</v>
      </c>
      <c r="J254" s="77"/>
    </row>
    <row r="255" spans="1:10" s="78" customFormat="1" ht="25.5">
      <c r="A255" s="274">
        <v>305</v>
      </c>
      <c r="B255" s="272">
        <v>100</v>
      </c>
      <c r="C255" s="272">
        <v>650</v>
      </c>
      <c r="D255" s="272">
        <v>500</v>
      </c>
      <c r="E255" s="273">
        <v>20</v>
      </c>
      <c r="F255" s="273"/>
      <c r="G255" s="75" t="s">
        <v>839</v>
      </c>
      <c r="H255" s="364">
        <v>0</v>
      </c>
      <c r="I255" s="364">
        <v>0</v>
      </c>
      <c r="J255" s="77"/>
    </row>
    <row r="256" spans="1:10" s="78" customFormat="1" ht="12.75">
      <c r="A256" s="274">
        <v>305</v>
      </c>
      <c r="B256" s="272">
        <v>100</v>
      </c>
      <c r="C256" s="272">
        <v>650</v>
      </c>
      <c r="D256" s="272">
        <v>500</v>
      </c>
      <c r="E256" s="273">
        <v>30</v>
      </c>
      <c r="F256" s="273"/>
      <c r="G256" s="75" t="s">
        <v>840</v>
      </c>
      <c r="H256" s="364">
        <v>0</v>
      </c>
      <c r="I256" s="364">
        <v>0</v>
      </c>
      <c r="J256" s="77"/>
    </row>
    <row r="257" spans="1:10" ht="25.5">
      <c r="A257" s="274">
        <v>305</v>
      </c>
      <c r="B257" s="272">
        <v>100</v>
      </c>
      <c r="C257" s="272">
        <v>650</v>
      </c>
      <c r="D257" s="272">
        <v>500</v>
      </c>
      <c r="E257" s="273">
        <v>90</v>
      </c>
      <c r="F257" s="273"/>
      <c r="G257" s="75" t="s">
        <v>841</v>
      </c>
      <c r="H257" s="364">
        <v>0</v>
      </c>
      <c r="I257" s="364">
        <v>0</v>
      </c>
      <c r="J257" s="77"/>
    </row>
    <row r="258" spans="1:10">
      <c r="A258" s="274">
        <v>305</v>
      </c>
      <c r="B258" s="272">
        <v>100</v>
      </c>
      <c r="C258" s="272">
        <v>650</v>
      </c>
      <c r="D258" s="272">
        <v>600</v>
      </c>
      <c r="E258" s="272"/>
      <c r="F258" s="272"/>
      <c r="G258" s="55" t="s">
        <v>844</v>
      </c>
      <c r="H258" s="363"/>
      <c r="I258" s="363">
        <v>0</v>
      </c>
      <c r="J258" s="56" t="s">
        <v>845</v>
      </c>
    </row>
    <row r="259" spans="1:10">
      <c r="A259" s="274">
        <v>305</v>
      </c>
      <c r="B259" s="272">
        <v>100</v>
      </c>
      <c r="C259" s="272">
        <v>650</v>
      </c>
      <c r="D259" s="272">
        <v>600</v>
      </c>
      <c r="E259" s="273">
        <v>5</v>
      </c>
      <c r="F259" s="277"/>
      <c r="G259" s="75" t="s">
        <v>846</v>
      </c>
      <c r="H259" s="364">
        <v>0</v>
      </c>
      <c r="I259" s="364">
        <v>0</v>
      </c>
      <c r="J259" s="56"/>
    </row>
    <row r="260" spans="1:10">
      <c r="A260" s="274">
        <v>305</v>
      </c>
      <c r="B260" s="272">
        <v>100</v>
      </c>
      <c r="C260" s="272">
        <v>650</v>
      </c>
      <c r="D260" s="272">
        <v>600</v>
      </c>
      <c r="E260" s="273">
        <v>10</v>
      </c>
      <c r="F260" s="277"/>
      <c r="G260" s="75" t="s">
        <v>847</v>
      </c>
      <c r="H260" s="364">
        <v>0</v>
      </c>
      <c r="I260" s="364">
        <v>0</v>
      </c>
      <c r="J260" s="56"/>
    </row>
    <row r="261" spans="1:10">
      <c r="A261" s="274">
        <v>305</v>
      </c>
      <c r="B261" s="272">
        <v>100</v>
      </c>
      <c r="C261" s="272">
        <v>650</v>
      </c>
      <c r="D261" s="272">
        <v>600</v>
      </c>
      <c r="E261" s="273">
        <v>15</v>
      </c>
      <c r="F261" s="277"/>
      <c r="G261" s="75" t="s">
        <v>848</v>
      </c>
      <c r="H261" s="364">
        <v>0</v>
      </c>
      <c r="I261" s="364">
        <v>0</v>
      </c>
      <c r="J261" s="56"/>
    </row>
    <row r="262" spans="1:10">
      <c r="A262" s="274">
        <v>305</v>
      </c>
      <c r="B262" s="272">
        <v>100</v>
      </c>
      <c r="C262" s="272">
        <v>650</v>
      </c>
      <c r="D262" s="272">
        <v>600</v>
      </c>
      <c r="E262" s="273">
        <v>20</v>
      </c>
      <c r="F262" s="277"/>
      <c r="G262" s="75" t="s">
        <v>849</v>
      </c>
      <c r="H262" s="364">
        <v>0</v>
      </c>
      <c r="I262" s="364">
        <v>0</v>
      </c>
      <c r="J262" s="56"/>
    </row>
    <row r="263" spans="1:10">
      <c r="A263" s="274">
        <v>305</v>
      </c>
      <c r="B263" s="272">
        <v>100</v>
      </c>
      <c r="C263" s="272">
        <v>650</v>
      </c>
      <c r="D263" s="272">
        <v>600</v>
      </c>
      <c r="E263" s="273">
        <v>25</v>
      </c>
      <c r="F263" s="277"/>
      <c r="G263" s="75" t="s">
        <v>850</v>
      </c>
      <c r="H263" s="364">
        <v>0</v>
      </c>
      <c r="I263" s="364">
        <v>0</v>
      </c>
      <c r="J263" s="56"/>
    </row>
    <row r="264" spans="1:10">
      <c r="A264" s="274">
        <v>305</v>
      </c>
      <c r="B264" s="272">
        <v>100</v>
      </c>
      <c r="C264" s="272">
        <v>650</v>
      </c>
      <c r="D264" s="272">
        <v>600</v>
      </c>
      <c r="E264" s="273">
        <v>30</v>
      </c>
      <c r="F264" s="277"/>
      <c r="G264" s="75" t="s">
        <v>851</v>
      </c>
      <c r="H264" s="364">
        <v>0</v>
      </c>
      <c r="I264" s="364">
        <v>0</v>
      </c>
      <c r="J264" s="56"/>
    </row>
    <row r="265" spans="1:10">
      <c r="A265" s="274">
        <v>305</v>
      </c>
      <c r="B265" s="272">
        <v>100</v>
      </c>
      <c r="C265" s="272">
        <v>650</v>
      </c>
      <c r="D265" s="272">
        <v>600</v>
      </c>
      <c r="E265" s="273">
        <v>35</v>
      </c>
      <c r="F265" s="277"/>
      <c r="G265" s="75" t="s">
        <v>852</v>
      </c>
      <c r="H265" s="364">
        <v>0</v>
      </c>
      <c r="I265" s="364">
        <v>0</v>
      </c>
      <c r="J265" s="56"/>
    </row>
    <row r="266" spans="1:10">
      <c r="A266" s="274">
        <v>305</v>
      </c>
      <c r="B266" s="272">
        <v>100</v>
      </c>
      <c r="C266" s="272">
        <v>650</v>
      </c>
      <c r="D266" s="272">
        <v>600</v>
      </c>
      <c r="E266" s="273">
        <v>40</v>
      </c>
      <c r="F266" s="277"/>
      <c r="G266" s="75" t="s">
        <v>853</v>
      </c>
      <c r="H266" s="364">
        <v>0</v>
      </c>
      <c r="I266" s="364">
        <v>0</v>
      </c>
      <c r="J266" s="56"/>
    </row>
    <row r="267" spans="1:10">
      <c r="A267" s="274">
        <v>305</v>
      </c>
      <c r="B267" s="272">
        <v>100</v>
      </c>
      <c r="C267" s="272">
        <v>650</v>
      </c>
      <c r="D267" s="272">
        <v>600</v>
      </c>
      <c r="E267" s="273">
        <v>45</v>
      </c>
      <c r="F267" s="277"/>
      <c r="G267" s="75" t="s">
        <v>854</v>
      </c>
      <c r="H267" s="364">
        <v>0</v>
      </c>
      <c r="I267" s="364">
        <v>0</v>
      </c>
      <c r="J267" s="56"/>
    </row>
    <row r="268" spans="1:10" ht="25.5">
      <c r="A268" s="274">
        <v>305</v>
      </c>
      <c r="B268" s="272">
        <v>100</v>
      </c>
      <c r="C268" s="272">
        <v>650</v>
      </c>
      <c r="D268" s="272">
        <v>600</v>
      </c>
      <c r="E268" s="273">
        <v>50</v>
      </c>
      <c r="F268" s="277"/>
      <c r="G268" s="75" t="s">
        <v>844</v>
      </c>
      <c r="H268" s="364">
        <v>0</v>
      </c>
      <c r="I268" s="364">
        <v>1028</v>
      </c>
      <c r="J268" s="56"/>
    </row>
    <row r="269" spans="1:10" ht="25.5">
      <c r="A269" s="274">
        <v>305</v>
      </c>
      <c r="B269" s="272">
        <v>100</v>
      </c>
      <c r="C269" s="272">
        <v>650</v>
      </c>
      <c r="D269" s="272">
        <v>600</v>
      </c>
      <c r="E269" s="273">
        <v>90</v>
      </c>
      <c r="F269" s="277"/>
      <c r="G269" s="75" t="s">
        <v>841</v>
      </c>
      <c r="H269" s="364">
        <v>0</v>
      </c>
      <c r="I269" s="364">
        <v>620</v>
      </c>
      <c r="J269" s="56"/>
    </row>
    <row r="270" spans="1:10" s="78" customFormat="1" ht="25.5">
      <c r="A270" s="274">
        <v>305</v>
      </c>
      <c r="B270" s="272">
        <v>100</v>
      </c>
      <c r="C270" s="272">
        <v>650</v>
      </c>
      <c r="D270" s="272">
        <v>700</v>
      </c>
      <c r="E270" s="272"/>
      <c r="F270" s="272"/>
      <c r="G270" s="55" t="s">
        <v>855</v>
      </c>
      <c r="H270" s="363"/>
      <c r="I270" s="363">
        <v>0</v>
      </c>
      <c r="J270" s="56" t="s">
        <v>856</v>
      </c>
    </row>
    <row r="271" spans="1:10" s="78" customFormat="1" ht="12.75">
      <c r="A271" s="274">
        <v>305</v>
      </c>
      <c r="B271" s="272">
        <v>100</v>
      </c>
      <c r="C271" s="272">
        <v>650</v>
      </c>
      <c r="D271" s="272">
        <v>700</v>
      </c>
      <c r="E271" s="273">
        <v>5</v>
      </c>
      <c r="F271" s="273"/>
      <c r="G271" s="75" t="s">
        <v>846</v>
      </c>
      <c r="H271" s="364">
        <v>0</v>
      </c>
      <c r="I271" s="364">
        <v>0</v>
      </c>
      <c r="J271" s="77"/>
    </row>
    <row r="272" spans="1:10" s="78" customFormat="1" ht="12.75">
      <c r="A272" s="274">
        <v>305</v>
      </c>
      <c r="B272" s="272">
        <v>100</v>
      </c>
      <c r="C272" s="272">
        <v>650</v>
      </c>
      <c r="D272" s="272">
        <v>700</v>
      </c>
      <c r="E272" s="273">
        <v>10</v>
      </c>
      <c r="F272" s="273"/>
      <c r="G272" s="75" t="s">
        <v>847</v>
      </c>
      <c r="H272" s="364">
        <v>0</v>
      </c>
      <c r="I272" s="364">
        <v>0</v>
      </c>
      <c r="J272" s="77"/>
    </row>
    <row r="273" spans="1:10" s="78" customFormat="1" ht="12.75">
      <c r="A273" s="274">
        <v>305</v>
      </c>
      <c r="B273" s="272">
        <v>100</v>
      </c>
      <c r="C273" s="272">
        <v>650</v>
      </c>
      <c r="D273" s="272">
        <v>700</v>
      </c>
      <c r="E273" s="273">
        <v>15</v>
      </c>
      <c r="F273" s="273"/>
      <c r="G273" s="75" t="s">
        <v>848</v>
      </c>
      <c r="H273" s="364">
        <v>0</v>
      </c>
      <c r="I273" s="364">
        <v>0</v>
      </c>
      <c r="J273" s="77"/>
    </row>
    <row r="274" spans="1:10" s="78" customFormat="1" ht="12.75">
      <c r="A274" s="274">
        <v>305</v>
      </c>
      <c r="B274" s="272">
        <v>100</v>
      </c>
      <c r="C274" s="272">
        <v>650</v>
      </c>
      <c r="D274" s="272">
        <v>700</v>
      </c>
      <c r="E274" s="273">
        <v>20</v>
      </c>
      <c r="F274" s="273"/>
      <c r="G274" s="75" t="s">
        <v>849</v>
      </c>
      <c r="H274" s="364">
        <v>0</v>
      </c>
      <c r="I274" s="364">
        <v>0</v>
      </c>
      <c r="J274" s="77"/>
    </row>
    <row r="275" spans="1:10" s="78" customFormat="1" ht="12.75">
      <c r="A275" s="274">
        <v>305</v>
      </c>
      <c r="B275" s="272">
        <v>100</v>
      </c>
      <c r="C275" s="272">
        <v>650</v>
      </c>
      <c r="D275" s="272">
        <v>700</v>
      </c>
      <c r="E275" s="273">
        <v>25</v>
      </c>
      <c r="F275" s="273"/>
      <c r="G275" s="75" t="s">
        <v>850</v>
      </c>
      <c r="H275" s="364">
        <v>0</v>
      </c>
      <c r="I275" s="364">
        <v>0</v>
      </c>
      <c r="J275" s="77"/>
    </row>
    <row r="276" spans="1:10" s="78" customFormat="1" ht="12.75">
      <c r="A276" s="274">
        <v>305</v>
      </c>
      <c r="B276" s="272">
        <v>100</v>
      </c>
      <c r="C276" s="272">
        <v>650</v>
      </c>
      <c r="D276" s="272">
        <v>700</v>
      </c>
      <c r="E276" s="273">
        <v>30</v>
      </c>
      <c r="F276" s="273"/>
      <c r="G276" s="75" t="s">
        <v>851</v>
      </c>
      <c r="H276" s="364">
        <v>0</v>
      </c>
      <c r="I276" s="364">
        <v>0</v>
      </c>
      <c r="J276" s="77"/>
    </row>
    <row r="277" spans="1:10" s="78" customFormat="1" ht="12.75">
      <c r="A277" s="274">
        <v>305</v>
      </c>
      <c r="B277" s="272">
        <v>100</v>
      </c>
      <c r="C277" s="272">
        <v>650</v>
      </c>
      <c r="D277" s="272">
        <v>700</v>
      </c>
      <c r="E277" s="273">
        <v>35</v>
      </c>
      <c r="F277" s="273"/>
      <c r="G277" s="75" t="s">
        <v>852</v>
      </c>
      <c r="H277" s="364">
        <v>0</v>
      </c>
      <c r="I277" s="364">
        <v>0</v>
      </c>
      <c r="J277" s="77"/>
    </row>
    <row r="278" spans="1:10" s="78" customFormat="1" ht="25.5">
      <c r="A278" s="274">
        <v>305</v>
      </c>
      <c r="B278" s="272">
        <v>100</v>
      </c>
      <c r="C278" s="272">
        <v>650</v>
      </c>
      <c r="D278" s="272">
        <v>700</v>
      </c>
      <c r="E278" s="273">
        <v>40</v>
      </c>
      <c r="F278" s="273"/>
      <c r="G278" s="75" t="s">
        <v>844</v>
      </c>
      <c r="H278" s="364">
        <v>0</v>
      </c>
      <c r="I278" s="364">
        <v>0</v>
      </c>
      <c r="J278" s="77"/>
    </row>
    <row r="279" spans="1:10" ht="25.5">
      <c r="A279" s="274">
        <v>305</v>
      </c>
      <c r="B279" s="272">
        <v>100</v>
      </c>
      <c r="C279" s="272">
        <v>650</v>
      </c>
      <c r="D279" s="272">
        <v>700</v>
      </c>
      <c r="E279" s="273">
        <v>90</v>
      </c>
      <c r="F279" s="273"/>
      <c r="G279" s="75" t="s">
        <v>841</v>
      </c>
      <c r="H279" s="364">
        <v>0</v>
      </c>
      <c r="I279" s="364">
        <v>0</v>
      </c>
      <c r="J279" s="77"/>
    </row>
    <row r="280" spans="1:10">
      <c r="A280" s="274">
        <v>305</v>
      </c>
      <c r="B280" s="272">
        <v>100</v>
      </c>
      <c r="C280" s="272">
        <v>700</v>
      </c>
      <c r="D280" s="272"/>
      <c r="E280" s="272"/>
      <c r="F280" s="272"/>
      <c r="G280" s="55" t="s">
        <v>857</v>
      </c>
      <c r="H280" s="363"/>
      <c r="I280" s="363">
        <v>0</v>
      </c>
      <c r="J280" s="56" t="s">
        <v>858</v>
      </c>
    </row>
    <row r="281" spans="1:10">
      <c r="A281" s="274">
        <v>305</v>
      </c>
      <c r="B281" s="272">
        <v>100</v>
      </c>
      <c r="C281" s="272">
        <v>700</v>
      </c>
      <c r="D281" s="273">
        <v>100</v>
      </c>
      <c r="E281" s="273"/>
      <c r="F281" s="272"/>
      <c r="G281" s="75" t="s">
        <v>859</v>
      </c>
      <c r="H281" s="364">
        <v>2332251</v>
      </c>
      <c r="I281" s="364">
        <v>2327000</v>
      </c>
      <c r="J281" s="56" t="s">
        <v>860</v>
      </c>
    </row>
    <row r="282" spans="1:10">
      <c r="A282" s="274">
        <v>305</v>
      </c>
      <c r="B282" s="272">
        <v>100</v>
      </c>
      <c r="C282" s="272">
        <v>700</v>
      </c>
      <c r="D282" s="273">
        <v>200</v>
      </c>
      <c r="E282" s="273"/>
      <c r="F282" s="272"/>
      <c r="G282" s="75" t="s">
        <v>861</v>
      </c>
      <c r="H282" s="364">
        <v>0</v>
      </c>
      <c r="I282" s="364">
        <v>0</v>
      </c>
      <c r="J282" s="56" t="s">
        <v>862</v>
      </c>
    </row>
    <row r="283" spans="1:10">
      <c r="A283" s="274">
        <v>305</v>
      </c>
      <c r="B283" s="272">
        <v>100</v>
      </c>
      <c r="C283" s="272">
        <v>700</v>
      </c>
      <c r="D283" s="273">
        <v>300</v>
      </c>
      <c r="E283" s="273"/>
      <c r="F283" s="272"/>
      <c r="G283" s="75" t="s">
        <v>863</v>
      </c>
      <c r="H283" s="364">
        <v>0</v>
      </c>
      <c r="I283" s="364">
        <v>0</v>
      </c>
      <c r="J283" s="56" t="s">
        <v>864</v>
      </c>
    </row>
    <row r="284" spans="1:10">
      <c r="A284" s="274">
        <v>305</v>
      </c>
      <c r="B284" s="272">
        <v>100</v>
      </c>
      <c r="C284" s="272">
        <v>700</v>
      </c>
      <c r="D284" s="273">
        <v>400</v>
      </c>
      <c r="E284" s="273"/>
      <c r="F284" s="272"/>
      <c r="G284" s="75" t="s">
        <v>865</v>
      </c>
      <c r="H284" s="364">
        <v>0</v>
      </c>
      <c r="I284" s="364">
        <v>0</v>
      </c>
      <c r="J284" s="56" t="s">
        <v>866</v>
      </c>
    </row>
    <row r="285" spans="1:10" s="78" customFormat="1" ht="12.75">
      <c r="A285" s="274">
        <v>305</v>
      </c>
      <c r="B285" s="272">
        <v>100</v>
      </c>
      <c r="C285" s="272">
        <v>700</v>
      </c>
      <c r="D285" s="272">
        <v>500</v>
      </c>
      <c r="E285" s="272"/>
      <c r="F285" s="272"/>
      <c r="G285" s="76" t="s">
        <v>867</v>
      </c>
      <c r="H285" s="363"/>
      <c r="I285" s="363">
        <v>0</v>
      </c>
      <c r="J285" s="83" t="s">
        <v>868</v>
      </c>
    </row>
    <row r="286" spans="1:10" s="78" customFormat="1" ht="12.75">
      <c r="A286" s="274">
        <v>305</v>
      </c>
      <c r="B286" s="272">
        <v>100</v>
      </c>
      <c r="C286" s="272">
        <v>700</v>
      </c>
      <c r="D286" s="272">
        <v>500</v>
      </c>
      <c r="E286" s="273">
        <v>5</v>
      </c>
      <c r="F286" s="277"/>
      <c r="G286" s="75" t="s">
        <v>869</v>
      </c>
      <c r="H286" s="364">
        <v>0</v>
      </c>
      <c r="I286" s="364">
        <v>0</v>
      </c>
      <c r="J286" s="56"/>
    </row>
    <row r="287" spans="1:10" s="78" customFormat="1" ht="12.75">
      <c r="A287" s="274">
        <v>305</v>
      </c>
      <c r="B287" s="272">
        <v>100</v>
      </c>
      <c r="C287" s="272">
        <v>700</v>
      </c>
      <c r="D287" s="272">
        <v>500</v>
      </c>
      <c r="E287" s="273">
        <v>10</v>
      </c>
      <c r="F287" s="277"/>
      <c r="G287" s="75" t="s">
        <v>870</v>
      </c>
      <c r="H287" s="364">
        <v>0</v>
      </c>
      <c r="I287" s="364">
        <v>0</v>
      </c>
      <c r="J287" s="56"/>
    </row>
    <row r="288" spans="1:10" s="78" customFormat="1" ht="12.75">
      <c r="A288" s="274">
        <v>305</v>
      </c>
      <c r="B288" s="272">
        <v>100</v>
      </c>
      <c r="C288" s="272">
        <v>700</v>
      </c>
      <c r="D288" s="272">
        <v>500</v>
      </c>
      <c r="E288" s="273">
        <v>15</v>
      </c>
      <c r="F288" s="277"/>
      <c r="G288" s="75" t="s">
        <v>871</v>
      </c>
      <c r="H288" s="364">
        <v>0</v>
      </c>
      <c r="I288" s="364">
        <v>0</v>
      </c>
      <c r="J288" s="56"/>
    </row>
    <row r="289" spans="1:10" s="78" customFormat="1" ht="12.75">
      <c r="A289" s="274">
        <v>305</v>
      </c>
      <c r="B289" s="272">
        <v>100</v>
      </c>
      <c r="C289" s="272">
        <v>700</v>
      </c>
      <c r="D289" s="272">
        <v>500</v>
      </c>
      <c r="E289" s="273">
        <v>20</v>
      </c>
      <c r="F289" s="272"/>
      <c r="G289" s="75" t="s">
        <v>872</v>
      </c>
      <c r="H289" s="364">
        <v>0</v>
      </c>
      <c r="I289" s="364">
        <v>0</v>
      </c>
      <c r="J289" s="56"/>
    </row>
    <row r="290" spans="1:10" s="78" customFormat="1" ht="12.75">
      <c r="A290" s="274">
        <v>305</v>
      </c>
      <c r="B290" s="272">
        <v>100</v>
      </c>
      <c r="C290" s="272">
        <v>700</v>
      </c>
      <c r="D290" s="272">
        <v>500</v>
      </c>
      <c r="E290" s="273">
        <v>25</v>
      </c>
      <c r="F290" s="277"/>
      <c r="G290" s="75" t="s">
        <v>873</v>
      </c>
      <c r="H290" s="364">
        <v>0</v>
      </c>
      <c r="I290" s="364">
        <v>0</v>
      </c>
      <c r="J290" s="56"/>
    </row>
    <row r="291" spans="1:10" s="78" customFormat="1" ht="12.75">
      <c r="A291" s="274">
        <v>305</v>
      </c>
      <c r="B291" s="272">
        <v>100</v>
      </c>
      <c r="C291" s="272">
        <v>700</v>
      </c>
      <c r="D291" s="272">
        <v>500</v>
      </c>
      <c r="E291" s="273">
        <v>30</v>
      </c>
      <c r="F291" s="277"/>
      <c r="G291" s="75" t="s">
        <v>874</v>
      </c>
      <c r="H291" s="364">
        <v>0</v>
      </c>
      <c r="I291" s="364">
        <v>0</v>
      </c>
      <c r="J291" s="56"/>
    </row>
    <row r="292" spans="1:10" s="78" customFormat="1" ht="12.75">
      <c r="A292" s="274">
        <v>305</v>
      </c>
      <c r="B292" s="272">
        <v>100</v>
      </c>
      <c r="C292" s="272">
        <v>700</v>
      </c>
      <c r="D292" s="272">
        <v>500</v>
      </c>
      <c r="E292" s="273">
        <v>35</v>
      </c>
      <c r="F292" s="277"/>
      <c r="G292" s="75" t="s">
        <v>875</v>
      </c>
      <c r="H292" s="364">
        <v>5000</v>
      </c>
      <c r="I292" s="364">
        <v>5000</v>
      </c>
      <c r="J292" s="56"/>
    </row>
    <row r="293" spans="1:10" s="78" customFormat="1" ht="12.75">
      <c r="A293" s="274">
        <v>305</v>
      </c>
      <c r="B293" s="272">
        <v>100</v>
      </c>
      <c r="C293" s="272">
        <v>700</v>
      </c>
      <c r="D293" s="272">
        <v>500</v>
      </c>
      <c r="E293" s="273">
        <v>40</v>
      </c>
      <c r="F293" s="277"/>
      <c r="G293" s="75" t="s">
        <v>876</v>
      </c>
      <c r="H293" s="364">
        <v>100000</v>
      </c>
      <c r="I293" s="364">
        <v>100000</v>
      </c>
      <c r="J293" s="56"/>
    </row>
    <row r="294" spans="1:10" s="78" customFormat="1" ht="12.75">
      <c r="A294" s="274">
        <v>305</v>
      </c>
      <c r="B294" s="272">
        <v>100</v>
      </c>
      <c r="C294" s="272">
        <v>700</v>
      </c>
      <c r="D294" s="272">
        <v>500</v>
      </c>
      <c r="E294" s="273">
        <v>45</v>
      </c>
      <c r="F294" s="277"/>
      <c r="G294" s="75" t="s">
        <v>877</v>
      </c>
      <c r="H294" s="364">
        <v>286000</v>
      </c>
      <c r="I294" s="364">
        <v>1893914</v>
      </c>
      <c r="J294" s="56"/>
    </row>
    <row r="295" spans="1:10">
      <c r="A295" s="274">
        <v>305</v>
      </c>
      <c r="B295" s="272">
        <v>100</v>
      </c>
      <c r="C295" s="272">
        <v>700</v>
      </c>
      <c r="D295" s="272">
        <v>500</v>
      </c>
      <c r="E295" s="273">
        <v>90</v>
      </c>
      <c r="F295" s="272"/>
      <c r="G295" s="75" t="s">
        <v>867</v>
      </c>
      <c r="H295" s="364">
        <v>0</v>
      </c>
      <c r="I295" s="364">
        <v>388020</v>
      </c>
      <c r="J295" s="56"/>
    </row>
    <row r="296" spans="1:10" s="78" customFormat="1" ht="12.75">
      <c r="A296" s="274">
        <v>305</v>
      </c>
      <c r="B296" s="272">
        <v>100</v>
      </c>
      <c r="C296" s="272">
        <v>700</v>
      </c>
      <c r="D296" s="272">
        <v>600</v>
      </c>
      <c r="E296" s="272"/>
      <c r="F296" s="272"/>
      <c r="G296" s="55" t="s">
        <v>878</v>
      </c>
      <c r="H296" s="369"/>
      <c r="I296" s="369">
        <v>0</v>
      </c>
      <c r="J296" s="56" t="s">
        <v>879</v>
      </c>
    </row>
    <row r="297" spans="1:10" s="78" customFormat="1" ht="12.75">
      <c r="A297" s="274">
        <v>305</v>
      </c>
      <c r="B297" s="272">
        <v>100</v>
      </c>
      <c r="C297" s="272">
        <v>700</v>
      </c>
      <c r="D297" s="272">
        <v>600</v>
      </c>
      <c r="E297" s="273">
        <v>10</v>
      </c>
      <c r="F297" s="273"/>
      <c r="G297" s="75" t="s">
        <v>880</v>
      </c>
      <c r="H297" s="364">
        <v>1900000</v>
      </c>
      <c r="I297" s="364">
        <v>0</v>
      </c>
      <c r="J297" s="77"/>
    </row>
    <row r="298" spans="1:10" s="82" customFormat="1" ht="25.5">
      <c r="A298" s="274">
        <v>305</v>
      </c>
      <c r="B298" s="272">
        <v>100</v>
      </c>
      <c r="C298" s="272">
        <v>700</v>
      </c>
      <c r="D298" s="272">
        <v>600</v>
      </c>
      <c r="E298" s="273">
        <v>90</v>
      </c>
      <c r="F298" s="273"/>
      <c r="G298" s="75" t="s">
        <v>881</v>
      </c>
      <c r="H298" s="364">
        <v>935000</v>
      </c>
      <c r="I298" s="364">
        <v>935000</v>
      </c>
      <c r="J298" s="77"/>
    </row>
    <row r="299" spans="1:10">
      <c r="A299" s="274">
        <v>305</v>
      </c>
      <c r="B299" s="272">
        <v>100</v>
      </c>
      <c r="C299" s="272">
        <v>700</v>
      </c>
      <c r="D299" s="272">
        <v>700</v>
      </c>
      <c r="E299" s="273"/>
      <c r="F299" s="273"/>
      <c r="G299" s="58" t="s">
        <v>882</v>
      </c>
      <c r="H299" s="368"/>
      <c r="I299" s="368"/>
      <c r="J299" s="77" t="s">
        <v>883</v>
      </c>
    </row>
    <row r="300" spans="1:10" s="78" customFormat="1" ht="25.5">
      <c r="A300" s="274">
        <v>305</v>
      </c>
      <c r="B300" s="272">
        <v>100</v>
      </c>
      <c r="C300" s="272">
        <v>750</v>
      </c>
      <c r="D300" s="272"/>
      <c r="E300" s="272"/>
      <c r="F300" s="272"/>
      <c r="G300" s="55" t="s">
        <v>884</v>
      </c>
      <c r="H300" s="363"/>
      <c r="I300" s="363">
        <v>0</v>
      </c>
      <c r="J300" s="77" t="s">
        <v>885</v>
      </c>
    </row>
    <row r="301" spans="1:10" ht="25.5">
      <c r="A301" s="274">
        <v>305</v>
      </c>
      <c r="B301" s="272">
        <v>100</v>
      </c>
      <c r="C301" s="272">
        <v>750</v>
      </c>
      <c r="D301" s="272">
        <v>100</v>
      </c>
      <c r="E301" s="273"/>
      <c r="F301" s="273"/>
      <c r="G301" s="75" t="s">
        <v>886</v>
      </c>
      <c r="H301" s="364">
        <v>0</v>
      </c>
      <c r="I301" s="364">
        <v>0</v>
      </c>
      <c r="J301" s="77" t="s">
        <v>887</v>
      </c>
    </row>
    <row r="302" spans="1:10">
      <c r="A302" s="274">
        <v>305</v>
      </c>
      <c r="B302" s="272">
        <v>100</v>
      </c>
      <c r="C302" s="272">
        <v>750</v>
      </c>
      <c r="D302" s="272">
        <v>200</v>
      </c>
      <c r="E302" s="273"/>
      <c r="F302" s="272"/>
      <c r="G302" s="75" t="s">
        <v>888</v>
      </c>
      <c r="H302" s="364">
        <v>30500</v>
      </c>
      <c r="I302" s="364">
        <v>30500</v>
      </c>
      <c r="J302" s="56" t="s">
        <v>889</v>
      </c>
    </row>
    <row r="303" spans="1:10" ht="25.5">
      <c r="A303" s="274">
        <v>305</v>
      </c>
      <c r="B303" s="272">
        <v>100</v>
      </c>
      <c r="C303" s="272">
        <v>750</v>
      </c>
      <c r="D303" s="272">
        <v>300</v>
      </c>
      <c r="E303" s="272"/>
      <c r="F303" s="272"/>
      <c r="G303" s="55" t="s">
        <v>890</v>
      </c>
      <c r="H303" s="363"/>
      <c r="I303" s="363">
        <v>0</v>
      </c>
      <c r="J303" s="56" t="s">
        <v>891</v>
      </c>
    </row>
    <row r="304" spans="1:10" ht="25.5">
      <c r="A304" s="274">
        <v>305</v>
      </c>
      <c r="B304" s="272">
        <v>100</v>
      </c>
      <c r="C304" s="272">
        <v>750</v>
      </c>
      <c r="D304" s="272">
        <v>300</v>
      </c>
      <c r="E304" s="273">
        <v>10</v>
      </c>
      <c r="F304" s="272"/>
      <c r="G304" s="75" t="s">
        <v>892</v>
      </c>
      <c r="H304" s="364">
        <v>0</v>
      </c>
      <c r="I304" s="364">
        <v>0</v>
      </c>
      <c r="J304" s="56" t="s">
        <v>893</v>
      </c>
    </row>
    <row r="305" spans="1:10" s="78" customFormat="1" ht="12.75">
      <c r="A305" s="274">
        <v>305</v>
      </c>
      <c r="B305" s="272">
        <v>100</v>
      </c>
      <c r="C305" s="272">
        <v>750</v>
      </c>
      <c r="D305" s="272">
        <v>300</v>
      </c>
      <c r="E305" s="272">
        <v>20</v>
      </c>
      <c r="F305" s="272"/>
      <c r="G305" s="55" t="s">
        <v>894</v>
      </c>
      <c r="H305" s="363"/>
      <c r="I305" s="363">
        <v>0</v>
      </c>
      <c r="J305" s="56" t="s">
        <v>895</v>
      </c>
    </row>
    <row r="306" spans="1:10" s="78" customFormat="1" ht="12.75">
      <c r="A306" s="274">
        <v>305</v>
      </c>
      <c r="B306" s="272">
        <v>100</v>
      </c>
      <c r="C306" s="272">
        <v>750</v>
      </c>
      <c r="D306" s="272">
        <v>300</v>
      </c>
      <c r="E306" s="272">
        <v>20</v>
      </c>
      <c r="F306" s="273">
        <v>5</v>
      </c>
      <c r="G306" s="75" t="s">
        <v>896</v>
      </c>
      <c r="H306" s="364">
        <v>0</v>
      </c>
      <c r="I306" s="364">
        <v>0</v>
      </c>
      <c r="J306" s="56"/>
    </row>
    <row r="307" spans="1:10" s="78" customFormat="1" ht="12.75">
      <c r="A307" s="274">
        <v>305</v>
      </c>
      <c r="B307" s="272">
        <v>100</v>
      </c>
      <c r="C307" s="272">
        <v>750</v>
      </c>
      <c r="D307" s="272">
        <v>300</v>
      </c>
      <c r="E307" s="272">
        <v>20</v>
      </c>
      <c r="F307" s="273">
        <v>10</v>
      </c>
      <c r="G307" s="75" t="s">
        <v>897</v>
      </c>
      <c r="H307" s="364">
        <v>0</v>
      </c>
      <c r="I307" s="364">
        <v>0</v>
      </c>
      <c r="J307" s="56"/>
    </row>
    <row r="308" spans="1:10">
      <c r="A308" s="274">
        <v>305</v>
      </c>
      <c r="B308" s="272">
        <v>100</v>
      </c>
      <c r="C308" s="272">
        <v>750</v>
      </c>
      <c r="D308" s="272">
        <v>300</v>
      </c>
      <c r="E308" s="272">
        <v>20</v>
      </c>
      <c r="F308" s="273">
        <v>15</v>
      </c>
      <c r="G308" s="75" t="s">
        <v>898</v>
      </c>
      <c r="H308" s="364">
        <v>0</v>
      </c>
      <c r="I308" s="364">
        <v>0</v>
      </c>
      <c r="J308" s="56"/>
    </row>
    <row r="309" spans="1:10" s="78" customFormat="1" ht="12.75">
      <c r="A309" s="274">
        <v>305</v>
      </c>
      <c r="B309" s="272">
        <v>100</v>
      </c>
      <c r="C309" s="272">
        <v>750</v>
      </c>
      <c r="D309" s="272">
        <v>300</v>
      </c>
      <c r="E309" s="272">
        <v>30</v>
      </c>
      <c r="F309" s="272"/>
      <c r="G309" s="55" t="s">
        <v>899</v>
      </c>
      <c r="H309" s="363"/>
      <c r="I309" s="363">
        <v>0</v>
      </c>
      <c r="J309" s="56" t="s">
        <v>900</v>
      </c>
    </row>
    <row r="310" spans="1:10" s="78" customFormat="1" ht="12.75">
      <c r="A310" s="274">
        <v>305</v>
      </c>
      <c r="B310" s="272">
        <v>100</v>
      </c>
      <c r="C310" s="272">
        <v>750</v>
      </c>
      <c r="D310" s="272">
        <v>300</v>
      </c>
      <c r="E310" s="272">
        <v>30</v>
      </c>
      <c r="F310" s="273">
        <v>5</v>
      </c>
      <c r="G310" s="75" t="s">
        <v>901</v>
      </c>
      <c r="H310" s="364">
        <v>0</v>
      </c>
      <c r="I310" s="364">
        <v>0</v>
      </c>
      <c r="J310" s="56"/>
    </row>
    <row r="311" spans="1:10" s="78" customFormat="1" ht="12.75">
      <c r="A311" s="274">
        <v>305</v>
      </c>
      <c r="B311" s="272">
        <v>100</v>
      </c>
      <c r="C311" s="272">
        <v>750</v>
      </c>
      <c r="D311" s="272">
        <v>300</v>
      </c>
      <c r="E311" s="272">
        <v>30</v>
      </c>
      <c r="F311" s="273">
        <v>10</v>
      </c>
      <c r="G311" s="75" t="s">
        <v>902</v>
      </c>
      <c r="H311" s="364">
        <v>0</v>
      </c>
      <c r="I311" s="364">
        <v>0</v>
      </c>
      <c r="J311" s="56"/>
    </row>
    <row r="312" spans="1:10" s="78" customFormat="1" ht="12.75">
      <c r="A312" s="274">
        <v>305</v>
      </c>
      <c r="B312" s="272">
        <v>100</v>
      </c>
      <c r="C312" s="272">
        <v>750</v>
      </c>
      <c r="D312" s="272">
        <v>300</v>
      </c>
      <c r="E312" s="272">
        <v>30</v>
      </c>
      <c r="F312" s="273">
        <v>15</v>
      </c>
      <c r="G312" s="75" t="s">
        <v>903</v>
      </c>
      <c r="H312" s="364">
        <v>0</v>
      </c>
      <c r="I312" s="364">
        <v>0</v>
      </c>
      <c r="J312" s="56"/>
    </row>
    <row r="313" spans="1:10">
      <c r="A313" s="274">
        <v>305</v>
      </c>
      <c r="B313" s="272">
        <v>100</v>
      </c>
      <c r="C313" s="272">
        <v>750</v>
      </c>
      <c r="D313" s="272">
        <v>300</v>
      </c>
      <c r="E313" s="272">
        <v>30</v>
      </c>
      <c r="F313" s="273">
        <v>20</v>
      </c>
      <c r="G313" s="75" t="s">
        <v>904</v>
      </c>
      <c r="H313" s="364">
        <v>0</v>
      </c>
      <c r="I313" s="364">
        <v>0</v>
      </c>
      <c r="J313" s="56"/>
    </row>
    <row r="314" spans="1:10" s="78" customFormat="1" ht="12.75">
      <c r="A314" s="274">
        <v>305</v>
      </c>
      <c r="B314" s="272">
        <v>100</v>
      </c>
      <c r="C314" s="272">
        <v>750</v>
      </c>
      <c r="D314" s="272">
        <v>300</v>
      </c>
      <c r="E314" s="272">
        <v>40</v>
      </c>
      <c r="F314" s="272"/>
      <c r="G314" s="55" t="s">
        <v>905</v>
      </c>
      <c r="H314" s="363"/>
      <c r="I314" s="363">
        <v>0</v>
      </c>
      <c r="J314" s="56" t="s">
        <v>906</v>
      </c>
    </row>
    <row r="315" spans="1:10" s="78" customFormat="1" ht="12.75">
      <c r="A315" s="274">
        <v>305</v>
      </c>
      <c r="B315" s="272">
        <v>100</v>
      </c>
      <c r="C315" s="272">
        <v>750</v>
      </c>
      <c r="D315" s="272">
        <v>300</v>
      </c>
      <c r="E315" s="272">
        <v>40</v>
      </c>
      <c r="F315" s="273">
        <v>5</v>
      </c>
      <c r="G315" s="75" t="s">
        <v>907</v>
      </c>
      <c r="H315" s="364">
        <v>0</v>
      </c>
      <c r="I315" s="364">
        <v>0</v>
      </c>
      <c r="J315" s="56"/>
    </row>
    <row r="316" spans="1:10">
      <c r="A316" s="274">
        <v>305</v>
      </c>
      <c r="B316" s="272">
        <v>100</v>
      </c>
      <c r="C316" s="272">
        <v>750</v>
      </c>
      <c r="D316" s="272">
        <v>300</v>
      </c>
      <c r="E316" s="272">
        <v>40</v>
      </c>
      <c r="F316" s="273">
        <v>10</v>
      </c>
      <c r="G316" s="75" t="s">
        <v>637</v>
      </c>
      <c r="H316" s="364">
        <v>0</v>
      </c>
      <c r="I316" s="364">
        <v>0</v>
      </c>
      <c r="J316" s="62"/>
    </row>
    <row r="317" spans="1:10">
      <c r="A317" s="274">
        <v>305</v>
      </c>
      <c r="B317" s="272">
        <v>100</v>
      </c>
      <c r="C317" s="272">
        <v>750</v>
      </c>
      <c r="D317" s="272">
        <v>300</v>
      </c>
      <c r="E317" s="273">
        <v>50</v>
      </c>
      <c r="F317" s="272"/>
      <c r="G317" s="75" t="s">
        <v>908</v>
      </c>
      <c r="H317" s="364">
        <v>0</v>
      </c>
      <c r="I317" s="364">
        <v>0</v>
      </c>
      <c r="J317" s="56" t="s">
        <v>909</v>
      </c>
    </row>
    <row r="318" spans="1:10" s="78" customFormat="1" ht="12.75">
      <c r="A318" s="274">
        <v>305</v>
      </c>
      <c r="B318" s="272">
        <v>100</v>
      </c>
      <c r="C318" s="272">
        <v>750</v>
      </c>
      <c r="D318" s="272">
        <v>300</v>
      </c>
      <c r="E318" s="272">
        <v>60</v>
      </c>
      <c r="F318" s="272"/>
      <c r="G318" s="55" t="s">
        <v>910</v>
      </c>
      <c r="H318" s="363"/>
      <c r="I318" s="363">
        <v>0</v>
      </c>
      <c r="J318" s="56" t="s">
        <v>911</v>
      </c>
    </row>
    <row r="319" spans="1:10" s="78" customFormat="1" ht="12.75">
      <c r="A319" s="274">
        <v>305</v>
      </c>
      <c r="B319" s="272">
        <v>100</v>
      </c>
      <c r="C319" s="272">
        <v>750</v>
      </c>
      <c r="D319" s="272">
        <v>300</v>
      </c>
      <c r="E319" s="272">
        <v>60</v>
      </c>
      <c r="F319" s="273">
        <v>5</v>
      </c>
      <c r="G319" s="75" t="s">
        <v>912</v>
      </c>
      <c r="H319" s="364">
        <v>0</v>
      </c>
      <c r="I319" s="364">
        <v>0</v>
      </c>
      <c r="J319" s="56"/>
    </row>
    <row r="320" spans="1:10" s="78" customFormat="1" ht="12.75">
      <c r="A320" s="274">
        <v>305</v>
      </c>
      <c r="B320" s="272">
        <v>100</v>
      </c>
      <c r="C320" s="272">
        <v>750</v>
      </c>
      <c r="D320" s="272">
        <v>300</v>
      </c>
      <c r="E320" s="272">
        <v>60</v>
      </c>
      <c r="F320" s="273">
        <v>10</v>
      </c>
      <c r="G320" s="75" t="s">
        <v>913</v>
      </c>
      <c r="H320" s="364">
        <v>0</v>
      </c>
      <c r="I320" s="364">
        <v>0</v>
      </c>
      <c r="J320" s="56"/>
    </row>
    <row r="321" spans="1:10" s="78" customFormat="1" ht="12.75">
      <c r="A321" s="274">
        <v>305</v>
      </c>
      <c r="B321" s="272">
        <v>100</v>
      </c>
      <c r="C321" s="272">
        <v>750</v>
      </c>
      <c r="D321" s="272">
        <v>300</v>
      </c>
      <c r="E321" s="272">
        <v>60</v>
      </c>
      <c r="F321" s="273">
        <v>15</v>
      </c>
      <c r="G321" s="75" t="s">
        <v>914</v>
      </c>
      <c r="H321" s="364">
        <v>0</v>
      </c>
      <c r="I321" s="364">
        <v>0</v>
      </c>
      <c r="J321" s="56"/>
    </row>
    <row r="322" spans="1:10" s="78" customFormat="1" ht="12.75">
      <c r="A322" s="274">
        <v>305</v>
      </c>
      <c r="B322" s="272">
        <v>100</v>
      </c>
      <c r="C322" s="272">
        <v>750</v>
      </c>
      <c r="D322" s="272">
        <v>300</v>
      </c>
      <c r="E322" s="272">
        <v>60</v>
      </c>
      <c r="F322" s="273">
        <v>20</v>
      </c>
      <c r="G322" s="75" t="s">
        <v>915</v>
      </c>
      <c r="H322" s="364">
        <v>0</v>
      </c>
      <c r="I322" s="364">
        <v>0</v>
      </c>
      <c r="J322" s="56"/>
    </row>
    <row r="323" spans="1:10" s="78" customFormat="1" ht="12.75">
      <c r="A323" s="274">
        <v>305</v>
      </c>
      <c r="B323" s="272">
        <v>100</v>
      </c>
      <c r="C323" s="272">
        <v>750</v>
      </c>
      <c r="D323" s="272">
        <v>300</v>
      </c>
      <c r="E323" s="272">
        <v>60</v>
      </c>
      <c r="F323" s="273">
        <v>25</v>
      </c>
      <c r="G323" s="75" t="s">
        <v>916</v>
      </c>
      <c r="H323" s="364">
        <v>120000</v>
      </c>
      <c r="I323" s="364">
        <v>120000</v>
      </c>
      <c r="J323" s="56"/>
    </row>
    <row r="324" spans="1:10" s="78" customFormat="1" ht="12.75">
      <c r="A324" s="274">
        <v>305</v>
      </c>
      <c r="B324" s="272">
        <v>100</v>
      </c>
      <c r="C324" s="272">
        <v>750</v>
      </c>
      <c r="D324" s="272">
        <v>300</v>
      </c>
      <c r="E324" s="272">
        <v>60</v>
      </c>
      <c r="F324" s="273">
        <v>30</v>
      </c>
      <c r="G324" s="75" t="s">
        <v>917</v>
      </c>
      <c r="H324" s="364">
        <v>2000</v>
      </c>
      <c r="I324" s="364">
        <v>2000</v>
      </c>
      <c r="J324" s="56"/>
    </row>
    <row r="325" spans="1:10" s="78" customFormat="1" ht="12.75">
      <c r="A325" s="274">
        <v>305</v>
      </c>
      <c r="B325" s="272">
        <v>100</v>
      </c>
      <c r="C325" s="272">
        <v>750</v>
      </c>
      <c r="D325" s="272">
        <v>300</v>
      </c>
      <c r="E325" s="272">
        <v>60</v>
      </c>
      <c r="F325" s="273">
        <v>35</v>
      </c>
      <c r="G325" s="75" t="s">
        <v>918</v>
      </c>
      <c r="H325" s="364">
        <v>0</v>
      </c>
      <c r="I325" s="364">
        <v>0</v>
      </c>
      <c r="J325" s="56"/>
    </row>
    <row r="326" spans="1:10" s="78" customFormat="1" ht="12.75">
      <c r="A326" s="274">
        <v>305</v>
      </c>
      <c r="B326" s="272">
        <v>100</v>
      </c>
      <c r="C326" s="272">
        <v>750</v>
      </c>
      <c r="D326" s="272">
        <v>300</v>
      </c>
      <c r="E326" s="272">
        <v>60</v>
      </c>
      <c r="F326" s="273">
        <v>40</v>
      </c>
      <c r="G326" s="75" t="s">
        <v>919</v>
      </c>
      <c r="H326" s="364">
        <v>0</v>
      </c>
      <c r="I326" s="364">
        <v>0</v>
      </c>
      <c r="J326" s="56"/>
    </row>
    <row r="327" spans="1:10">
      <c r="A327" s="274">
        <v>305</v>
      </c>
      <c r="B327" s="272">
        <v>100</v>
      </c>
      <c r="C327" s="272">
        <v>750</v>
      </c>
      <c r="D327" s="272">
        <v>300</v>
      </c>
      <c r="E327" s="272">
        <v>60</v>
      </c>
      <c r="F327" s="273">
        <v>90</v>
      </c>
      <c r="G327" s="75" t="s">
        <v>920</v>
      </c>
      <c r="H327" s="364">
        <v>430</v>
      </c>
      <c r="I327" s="364">
        <v>430</v>
      </c>
      <c r="J327" s="56"/>
    </row>
    <row r="328" spans="1:10" s="78" customFormat="1" ht="12.75">
      <c r="A328" s="274">
        <v>305</v>
      </c>
      <c r="B328" s="272">
        <v>100</v>
      </c>
      <c r="C328" s="272">
        <v>750</v>
      </c>
      <c r="D328" s="272">
        <v>400</v>
      </c>
      <c r="E328" s="272"/>
      <c r="F328" s="272"/>
      <c r="G328" s="55" t="s">
        <v>921</v>
      </c>
      <c r="H328" s="363"/>
      <c r="I328" s="363">
        <v>0</v>
      </c>
      <c r="J328" s="77" t="s">
        <v>922</v>
      </c>
    </row>
    <row r="329" spans="1:10" ht="25.5">
      <c r="A329" s="274">
        <v>305</v>
      </c>
      <c r="B329" s="272">
        <v>100</v>
      </c>
      <c r="C329" s="272">
        <v>750</v>
      </c>
      <c r="D329" s="272">
        <v>400</v>
      </c>
      <c r="E329" s="273">
        <v>10</v>
      </c>
      <c r="F329" s="273"/>
      <c r="G329" s="75" t="s">
        <v>923</v>
      </c>
      <c r="H329" s="364">
        <v>124000</v>
      </c>
      <c r="I329" s="364">
        <v>124000</v>
      </c>
      <c r="J329" s="77" t="s">
        <v>924</v>
      </c>
    </row>
    <row r="330" spans="1:10" ht="25.5">
      <c r="A330" s="274">
        <v>305</v>
      </c>
      <c r="B330" s="272">
        <v>100</v>
      </c>
      <c r="C330" s="272">
        <v>750</v>
      </c>
      <c r="D330" s="272">
        <v>400</v>
      </c>
      <c r="E330" s="273">
        <v>20</v>
      </c>
      <c r="F330" s="272"/>
      <c r="G330" s="75" t="s">
        <v>925</v>
      </c>
      <c r="H330" s="364">
        <v>0</v>
      </c>
      <c r="I330" s="364">
        <v>0</v>
      </c>
      <c r="J330" s="56" t="s">
        <v>926</v>
      </c>
    </row>
    <row r="331" spans="1:10" ht="25.5">
      <c r="A331" s="274">
        <v>305</v>
      </c>
      <c r="B331" s="272">
        <v>100</v>
      </c>
      <c r="C331" s="272">
        <v>750</v>
      </c>
      <c r="D331" s="272">
        <v>400</v>
      </c>
      <c r="E331" s="273">
        <v>30</v>
      </c>
      <c r="F331" s="272"/>
      <c r="G331" s="75" t="s">
        <v>927</v>
      </c>
      <c r="H331" s="364">
        <v>0</v>
      </c>
      <c r="I331" s="364">
        <v>0</v>
      </c>
      <c r="J331" s="56" t="s">
        <v>928</v>
      </c>
    </row>
    <row r="332" spans="1:10" s="78" customFormat="1" ht="12.75">
      <c r="A332" s="274">
        <v>305</v>
      </c>
      <c r="B332" s="272">
        <v>100</v>
      </c>
      <c r="C332" s="272">
        <v>800</v>
      </c>
      <c r="D332" s="272"/>
      <c r="E332" s="272"/>
      <c r="F332" s="272"/>
      <c r="G332" s="55" t="s">
        <v>929</v>
      </c>
      <c r="H332" s="363"/>
      <c r="I332" s="363">
        <v>0</v>
      </c>
      <c r="J332" s="77" t="s">
        <v>930</v>
      </c>
    </row>
    <row r="333" spans="1:10" ht="25.5">
      <c r="A333" s="274">
        <v>305</v>
      </c>
      <c r="B333" s="272">
        <v>100</v>
      </c>
      <c r="C333" s="272">
        <v>800</v>
      </c>
      <c r="D333" s="272">
        <v>100</v>
      </c>
      <c r="E333" s="273"/>
      <c r="F333" s="273"/>
      <c r="G333" s="75" t="s">
        <v>931</v>
      </c>
      <c r="H333" s="364">
        <v>0</v>
      </c>
      <c r="I333" s="364">
        <v>0</v>
      </c>
      <c r="J333" s="77" t="s">
        <v>932</v>
      </c>
    </row>
    <row r="334" spans="1:10" ht="25.5">
      <c r="A334" s="274">
        <v>305</v>
      </c>
      <c r="B334" s="272">
        <v>100</v>
      </c>
      <c r="C334" s="272">
        <v>800</v>
      </c>
      <c r="D334" s="273">
        <v>200</v>
      </c>
      <c r="E334" s="272"/>
      <c r="F334" s="272"/>
      <c r="G334" s="75" t="s">
        <v>933</v>
      </c>
      <c r="H334" s="364">
        <v>0</v>
      </c>
      <c r="I334" s="364">
        <v>0</v>
      </c>
      <c r="J334" s="56" t="s">
        <v>934</v>
      </c>
    </row>
    <row r="335" spans="1:10" ht="25.5">
      <c r="A335" s="274">
        <v>305</v>
      </c>
      <c r="B335" s="272">
        <v>100</v>
      </c>
      <c r="C335" s="272">
        <v>800</v>
      </c>
      <c r="D335" s="273">
        <v>300</v>
      </c>
      <c r="E335" s="272"/>
      <c r="F335" s="272"/>
      <c r="G335" s="75" t="s">
        <v>935</v>
      </c>
      <c r="H335" s="364">
        <v>0</v>
      </c>
      <c r="I335" s="364">
        <v>0</v>
      </c>
      <c r="J335" s="56" t="s">
        <v>936</v>
      </c>
    </row>
    <row r="336" spans="1:10">
      <c r="A336" s="274">
        <v>305</v>
      </c>
      <c r="B336" s="272">
        <v>100</v>
      </c>
      <c r="C336" s="272">
        <v>800</v>
      </c>
      <c r="D336" s="272">
        <v>400</v>
      </c>
      <c r="E336" s="272"/>
      <c r="F336" s="272"/>
      <c r="G336" s="55" t="s">
        <v>937</v>
      </c>
      <c r="H336" s="363"/>
      <c r="I336" s="363">
        <v>0</v>
      </c>
      <c r="J336" s="56" t="s">
        <v>938</v>
      </c>
    </row>
    <row r="337" spans="1:10">
      <c r="A337" s="274">
        <v>305</v>
      </c>
      <c r="B337" s="272">
        <v>100</v>
      </c>
      <c r="C337" s="272">
        <v>800</v>
      </c>
      <c r="D337" s="272">
        <v>400</v>
      </c>
      <c r="E337" s="273">
        <v>10</v>
      </c>
      <c r="F337" s="272"/>
      <c r="G337" s="75" t="s">
        <v>939</v>
      </c>
      <c r="H337" s="364">
        <v>0</v>
      </c>
      <c r="I337" s="364">
        <v>0</v>
      </c>
      <c r="J337" s="56"/>
    </row>
    <row r="338" spans="1:10">
      <c r="A338" s="274">
        <v>305</v>
      </c>
      <c r="B338" s="272">
        <v>100</v>
      </c>
      <c r="C338" s="272">
        <v>800</v>
      </c>
      <c r="D338" s="272">
        <v>400</v>
      </c>
      <c r="E338" s="273">
        <v>90</v>
      </c>
      <c r="F338" s="272"/>
      <c r="G338" s="75" t="s">
        <v>937</v>
      </c>
      <c r="H338" s="364">
        <v>2351000</v>
      </c>
      <c r="I338" s="364">
        <v>2381000</v>
      </c>
      <c r="J338" s="56"/>
    </row>
    <row r="339" spans="1:10" s="81" customFormat="1">
      <c r="A339" s="274">
        <v>305</v>
      </c>
      <c r="B339" s="272">
        <v>100</v>
      </c>
      <c r="C339" s="272">
        <v>800</v>
      </c>
      <c r="D339" s="273">
        <v>500</v>
      </c>
      <c r="E339" s="272"/>
      <c r="F339" s="272"/>
      <c r="G339" s="75" t="s">
        <v>940</v>
      </c>
      <c r="H339" s="364">
        <v>0</v>
      </c>
      <c r="I339" s="364">
        <v>0</v>
      </c>
      <c r="J339" s="56" t="s">
        <v>941</v>
      </c>
    </row>
    <row r="340" spans="1:10" s="81" customFormat="1" ht="25.5">
      <c r="A340" s="274">
        <v>305</v>
      </c>
      <c r="B340" s="272">
        <v>100</v>
      </c>
      <c r="C340" s="272">
        <v>800</v>
      </c>
      <c r="D340" s="273">
        <v>600</v>
      </c>
      <c r="E340" s="272"/>
      <c r="F340" s="272"/>
      <c r="G340" s="75" t="s">
        <v>942</v>
      </c>
      <c r="H340" s="364"/>
      <c r="I340" s="364"/>
      <c r="J340" s="56" t="s">
        <v>943</v>
      </c>
    </row>
    <row r="341" spans="1:10" ht="25.5">
      <c r="A341" s="274">
        <v>305</v>
      </c>
      <c r="B341" s="272">
        <v>100</v>
      </c>
      <c r="C341" s="272">
        <v>800</v>
      </c>
      <c r="D341" s="273">
        <v>700</v>
      </c>
      <c r="E341" s="272"/>
      <c r="F341" s="272"/>
      <c r="G341" s="75" t="s">
        <v>944</v>
      </c>
      <c r="H341" s="364"/>
      <c r="I341" s="364"/>
      <c r="J341" s="56" t="s">
        <v>945</v>
      </c>
    </row>
    <row r="342" spans="1:10">
      <c r="A342" s="274">
        <v>305</v>
      </c>
      <c r="B342" s="272">
        <v>100</v>
      </c>
      <c r="C342" s="273">
        <v>850</v>
      </c>
      <c r="D342" s="272"/>
      <c r="E342" s="272"/>
      <c r="F342" s="272"/>
      <c r="G342" s="75" t="s">
        <v>947</v>
      </c>
      <c r="H342" s="364">
        <v>0</v>
      </c>
      <c r="I342" s="364">
        <v>0</v>
      </c>
      <c r="J342" s="56" t="s">
        <v>946</v>
      </c>
    </row>
    <row r="343" spans="1:10">
      <c r="A343" s="274">
        <v>305</v>
      </c>
      <c r="B343" s="272">
        <v>200</v>
      </c>
      <c r="C343" s="272"/>
      <c r="D343" s="272"/>
      <c r="E343" s="272"/>
      <c r="F343" s="272"/>
      <c r="G343" s="55" t="s">
        <v>55</v>
      </c>
      <c r="H343" s="363"/>
      <c r="I343" s="363">
        <v>0</v>
      </c>
      <c r="J343" s="56" t="s">
        <v>948</v>
      </c>
    </row>
    <row r="344" spans="1:10">
      <c r="A344" s="274">
        <v>305</v>
      </c>
      <c r="B344" s="272">
        <v>200</v>
      </c>
      <c r="C344" s="272">
        <v>100</v>
      </c>
      <c r="D344" s="272"/>
      <c r="E344" s="272"/>
      <c r="F344" s="272"/>
      <c r="G344" s="55" t="s">
        <v>949</v>
      </c>
      <c r="H344" s="363"/>
      <c r="I344" s="363">
        <v>0</v>
      </c>
      <c r="J344" s="56" t="s">
        <v>950</v>
      </c>
    </row>
    <row r="345" spans="1:10">
      <c r="A345" s="274">
        <v>305</v>
      </c>
      <c r="B345" s="272">
        <v>200</v>
      </c>
      <c r="C345" s="272">
        <v>100</v>
      </c>
      <c r="D345" s="273">
        <v>50</v>
      </c>
      <c r="E345" s="272"/>
      <c r="F345" s="272"/>
      <c r="G345" s="75" t="s">
        <v>951</v>
      </c>
      <c r="H345" s="364">
        <v>0</v>
      </c>
      <c r="I345" s="364">
        <v>0</v>
      </c>
      <c r="J345" s="56" t="s">
        <v>952</v>
      </c>
    </row>
    <row r="346" spans="1:10">
      <c r="A346" s="274">
        <v>305</v>
      </c>
      <c r="B346" s="272">
        <v>200</v>
      </c>
      <c r="C346" s="272">
        <v>100</v>
      </c>
      <c r="D346" s="273">
        <v>100</v>
      </c>
      <c r="E346" s="272"/>
      <c r="F346" s="272"/>
      <c r="G346" s="75" t="s">
        <v>953</v>
      </c>
      <c r="H346" s="364">
        <v>0</v>
      </c>
      <c r="I346" s="364">
        <v>0</v>
      </c>
      <c r="J346" s="56" t="s">
        <v>954</v>
      </c>
    </row>
    <row r="347" spans="1:10">
      <c r="A347" s="274">
        <v>305</v>
      </c>
      <c r="B347" s="272">
        <v>200</v>
      </c>
      <c r="C347" s="272">
        <v>100</v>
      </c>
      <c r="D347" s="273">
        <v>150</v>
      </c>
      <c r="E347" s="272"/>
      <c r="F347" s="272"/>
      <c r="G347" s="75" t="s">
        <v>955</v>
      </c>
      <c r="H347" s="363"/>
      <c r="I347" s="363"/>
      <c r="J347" s="56" t="s">
        <v>956</v>
      </c>
    </row>
    <row r="348" spans="1:10">
      <c r="A348" s="274">
        <v>305</v>
      </c>
      <c r="B348" s="272">
        <v>200</v>
      </c>
      <c r="C348" s="272">
        <v>100</v>
      </c>
      <c r="D348" s="273">
        <v>150</v>
      </c>
      <c r="E348" s="272">
        <v>10</v>
      </c>
      <c r="F348" s="272"/>
      <c r="G348" s="75" t="s">
        <v>957</v>
      </c>
      <c r="H348" s="364">
        <v>75000</v>
      </c>
      <c r="I348" s="364">
        <v>75000</v>
      </c>
      <c r="J348" s="56" t="s">
        <v>958</v>
      </c>
    </row>
    <row r="349" spans="1:10">
      <c r="A349" s="274">
        <v>305</v>
      </c>
      <c r="B349" s="272">
        <v>200</v>
      </c>
      <c r="C349" s="272">
        <v>100</v>
      </c>
      <c r="D349" s="273">
        <v>150</v>
      </c>
      <c r="E349" s="272">
        <v>20</v>
      </c>
      <c r="F349" s="272"/>
      <c r="G349" s="75" t="s">
        <v>959</v>
      </c>
      <c r="H349" s="364"/>
      <c r="I349" s="364"/>
      <c r="J349" s="56" t="s">
        <v>960</v>
      </c>
    </row>
    <row r="350" spans="1:10">
      <c r="A350" s="274">
        <v>305</v>
      </c>
      <c r="B350" s="272">
        <v>200</v>
      </c>
      <c r="C350" s="272">
        <v>100</v>
      </c>
      <c r="D350" s="273">
        <v>200</v>
      </c>
      <c r="E350" s="272"/>
      <c r="F350" s="272"/>
      <c r="G350" s="75" t="s">
        <v>961</v>
      </c>
      <c r="H350" s="364">
        <v>0</v>
      </c>
      <c r="I350" s="364">
        <v>0</v>
      </c>
      <c r="J350" s="56" t="s">
        <v>962</v>
      </c>
    </row>
    <row r="351" spans="1:10" s="78" customFormat="1" ht="12.75">
      <c r="A351" s="274">
        <v>305</v>
      </c>
      <c r="B351" s="272">
        <v>200</v>
      </c>
      <c r="C351" s="272">
        <v>100</v>
      </c>
      <c r="D351" s="272">
        <v>250</v>
      </c>
      <c r="E351" s="272"/>
      <c r="F351" s="272"/>
      <c r="G351" s="55" t="s">
        <v>963</v>
      </c>
      <c r="H351" s="363"/>
      <c r="I351" s="363">
        <v>0</v>
      </c>
      <c r="J351" s="56" t="s">
        <v>964</v>
      </c>
    </row>
    <row r="352" spans="1:10" s="78" customFormat="1" ht="12.75">
      <c r="A352" s="274">
        <v>305</v>
      </c>
      <c r="B352" s="272">
        <v>200</v>
      </c>
      <c r="C352" s="272">
        <v>100</v>
      </c>
      <c r="D352" s="272">
        <v>250</v>
      </c>
      <c r="E352" s="273">
        <v>10</v>
      </c>
      <c r="F352" s="273"/>
      <c r="G352" s="58" t="s">
        <v>965</v>
      </c>
      <c r="H352" s="360">
        <v>0</v>
      </c>
      <c r="I352" s="360">
        <v>0</v>
      </c>
      <c r="J352" s="56"/>
    </row>
    <row r="353" spans="1:10" s="78" customFormat="1" ht="12.75">
      <c r="A353" s="274">
        <v>305</v>
      </c>
      <c r="B353" s="272">
        <v>200</v>
      </c>
      <c r="C353" s="272">
        <v>100</v>
      </c>
      <c r="D353" s="272">
        <v>250</v>
      </c>
      <c r="E353" s="273">
        <v>20</v>
      </c>
      <c r="F353" s="273"/>
      <c r="G353" s="58" t="s">
        <v>966</v>
      </c>
      <c r="H353" s="360">
        <v>0</v>
      </c>
      <c r="I353" s="360">
        <v>0</v>
      </c>
      <c r="J353" s="56"/>
    </row>
    <row r="354" spans="1:10">
      <c r="A354" s="274">
        <v>305</v>
      </c>
      <c r="B354" s="272">
        <v>200</v>
      </c>
      <c r="C354" s="272">
        <v>100</v>
      </c>
      <c r="D354" s="272">
        <v>250</v>
      </c>
      <c r="E354" s="273">
        <v>90</v>
      </c>
      <c r="F354" s="273"/>
      <c r="G354" s="58" t="s">
        <v>967</v>
      </c>
      <c r="H354" s="360">
        <v>25000</v>
      </c>
      <c r="I354" s="360">
        <v>25000</v>
      </c>
      <c r="J354" s="56"/>
    </row>
    <row r="355" spans="1:10">
      <c r="A355" s="274">
        <v>305</v>
      </c>
      <c r="B355" s="272">
        <v>200</v>
      </c>
      <c r="C355" s="272">
        <v>100</v>
      </c>
      <c r="D355" s="273">
        <v>300</v>
      </c>
      <c r="E355" s="273"/>
      <c r="F355" s="273"/>
      <c r="G355" s="58" t="s">
        <v>968</v>
      </c>
      <c r="H355" s="364">
        <v>1500</v>
      </c>
      <c r="I355" s="364">
        <v>1500</v>
      </c>
      <c r="J355" s="56" t="s">
        <v>969</v>
      </c>
    </row>
    <row r="356" spans="1:10">
      <c r="A356" s="274">
        <v>305</v>
      </c>
      <c r="B356" s="272">
        <v>200</v>
      </c>
      <c r="C356" s="272">
        <v>100</v>
      </c>
      <c r="D356" s="273">
        <v>350</v>
      </c>
      <c r="E356" s="273"/>
      <c r="F356" s="273"/>
      <c r="G356" s="58" t="s">
        <v>970</v>
      </c>
      <c r="H356" s="364">
        <v>90000</v>
      </c>
      <c r="I356" s="364">
        <v>90000</v>
      </c>
      <c r="J356" s="56" t="s">
        <v>971</v>
      </c>
    </row>
    <row r="357" spans="1:10" s="78" customFormat="1" ht="12.75">
      <c r="A357" s="274">
        <v>305</v>
      </c>
      <c r="B357" s="272">
        <v>200</v>
      </c>
      <c r="C357" s="272">
        <v>100</v>
      </c>
      <c r="D357" s="272">
        <v>400</v>
      </c>
      <c r="E357" s="272"/>
      <c r="F357" s="272"/>
      <c r="G357" s="55" t="s">
        <v>972</v>
      </c>
      <c r="H357" s="363"/>
      <c r="I357" s="363">
        <v>0</v>
      </c>
      <c r="J357" s="56" t="s">
        <v>973</v>
      </c>
    </row>
    <row r="358" spans="1:10" s="78" customFormat="1" ht="12.75">
      <c r="A358" s="274">
        <v>305</v>
      </c>
      <c r="B358" s="272">
        <v>200</v>
      </c>
      <c r="C358" s="272">
        <v>100</v>
      </c>
      <c r="D358" s="272">
        <v>400</v>
      </c>
      <c r="E358" s="273">
        <v>10</v>
      </c>
      <c r="F358" s="273"/>
      <c r="G358" s="58" t="s">
        <v>974</v>
      </c>
      <c r="H358" s="360">
        <v>26000</v>
      </c>
      <c r="I358" s="360">
        <v>26000</v>
      </c>
      <c r="J358" s="56"/>
    </row>
    <row r="359" spans="1:10">
      <c r="A359" s="274">
        <v>305</v>
      </c>
      <c r="B359" s="272">
        <v>200</v>
      </c>
      <c r="C359" s="272">
        <v>100</v>
      </c>
      <c r="D359" s="272">
        <v>400</v>
      </c>
      <c r="E359" s="273">
        <v>20</v>
      </c>
      <c r="F359" s="273"/>
      <c r="G359" s="58" t="s">
        <v>975</v>
      </c>
      <c r="H359" s="360">
        <v>0</v>
      </c>
      <c r="I359" s="360">
        <v>0</v>
      </c>
      <c r="J359" s="56"/>
    </row>
    <row r="360" spans="1:10">
      <c r="A360" s="274">
        <v>305</v>
      </c>
      <c r="B360" s="272">
        <v>200</v>
      </c>
      <c r="C360" s="272">
        <v>100</v>
      </c>
      <c r="D360" s="273">
        <v>450</v>
      </c>
      <c r="E360" s="273"/>
      <c r="F360" s="273"/>
      <c r="G360" s="58" t="s">
        <v>976</v>
      </c>
      <c r="H360" s="364">
        <v>7000</v>
      </c>
      <c r="I360" s="364">
        <v>6000</v>
      </c>
      <c r="J360" s="56" t="s">
        <v>977</v>
      </c>
    </row>
    <row r="361" spans="1:10" s="78" customFormat="1" ht="12.75">
      <c r="A361" s="274">
        <v>305</v>
      </c>
      <c r="B361" s="272">
        <v>200</v>
      </c>
      <c r="C361" s="272">
        <v>100</v>
      </c>
      <c r="D361" s="271">
        <v>500</v>
      </c>
      <c r="E361" s="271"/>
      <c r="F361" s="271"/>
      <c r="G361" s="79" t="s">
        <v>978</v>
      </c>
      <c r="H361" s="363"/>
      <c r="I361" s="363">
        <v>0</v>
      </c>
      <c r="J361" s="84" t="s">
        <v>979</v>
      </c>
    </row>
    <row r="362" spans="1:10" s="78" customFormat="1" ht="12.75">
      <c r="A362" s="274">
        <v>305</v>
      </c>
      <c r="B362" s="272">
        <v>200</v>
      </c>
      <c r="C362" s="272">
        <v>100</v>
      </c>
      <c r="D362" s="271">
        <v>500</v>
      </c>
      <c r="E362" s="273">
        <v>10</v>
      </c>
      <c r="F362" s="273"/>
      <c r="G362" s="58" t="s">
        <v>980</v>
      </c>
      <c r="H362" s="360">
        <v>0</v>
      </c>
      <c r="I362" s="360">
        <v>0</v>
      </c>
      <c r="J362" s="56"/>
    </row>
    <row r="363" spans="1:10" s="78" customFormat="1" ht="12.75">
      <c r="A363" s="274">
        <v>305</v>
      </c>
      <c r="B363" s="272">
        <v>200</v>
      </c>
      <c r="C363" s="272">
        <v>100</v>
      </c>
      <c r="D363" s="271">
        <v>500</v>
      </c>
      <c r="E363" s="273">
        <v>20</v>
      </c>
      <c r="F363" s="273"/>
      <c r="G363" s="58" t="s">
        <v>981</v>
      </c>
      <c r="H363" s="360">
        <v>0</v>
      </c>
      <c r="I363" s="360">
        <v>0</v>
      </c>
      <c r="J363" s="56"/>
    </row>
    <row r="364" spans="1:10" s="78" customFormat="1" ht="12.75">
      <c r="A364" s="274">
        <v>305</v>
      </c>
      <c r="B364" s="272">
        <v>200</v>
      </c>
      <c r="C364" s="272">
        <v>100</v>
      </c>
      <c r="D364" s="271">
        <v>500</v>
      </c>
      <c r="E364" s="273">
        <v>30</v>
      </c>
      <c r="F364" s="273"/>
      <c r="G364" s="58" t="s">
        <v>982</v>
      </c>
      <c r="H364" s="360">
        <v>204890</v>
      </c>
      <c r="I364" s="360">
        <v>204676</v>
      </c>
      <c r="J364" s="56"/>
    </row>
    <row r="365" spans="1:10" s="78" customFormat="1" ht="12.75">
      <c r="A365" s="274">
        <v>305</v>
      </c>
      <c r="B365" s="272">
        <v>200</v>
      </c>
      <c r="C365" s="272">
        <v>100</v>
      </c>
      <c r="D365" s="271">
        <v>500</v>
      </c>
      <c r="E365" s="273">
        <v>40</v>
      </c>
      <c r="F365" s="273"/>
      <c r="G365" s="58" t="s">
        <v>983</v>
      </c>
      <c r="H365" s="360">
        <v>40000</v>
      </c>
      <c r="I365" s="360">
        <v>40000</v>
      </c>
      <c r="J365" s="56"/>
    </row>
    <row r="366" spans="1:10">
      <c r="A366" s="274">
        <v>305</v>
      </c>
      <c r="B366" s="272">
        <v>200</v>
      </c>
      <c r="C366" s="272">
        <v>100</v>
      </c>
      <c r="D366" s="271">
        <v>500</v>
      </c>
      <c r="E366" s="273">
        <v>50</v>
      </c>
      <c r="F366" s="273"/>
      <c r="G366" s="58" t="s">
        <v>978</v>
      </c>
      <c r="H366" s="360">
        <v>0</v>
      </c>
      <c r="I366" s="360">
        <v>0</v>
      </c>
      <c r="J366" s="56"/>
    </row>
    <row r="367" spans="1:10">
      <c r="A367" s="274">
        <v>305</v>
      </c>
      <c r="B367" s="272">
        <v>200</v>
      </c>
      <c r="C367" s="272">
        <v>100</v>
      </c>
      <c r="D367" s="272">
        <v>550</v>
      </c>
      <c r="E367" s="272"/>
      <c r="F367" s="272"/>
      <c r="G367" s="55" t="s">
        <v>984</v>
      </c>
      <c r="H367" s="363"/>
      <c r="I367" s="363">
        <v>0</v>
      </c>
      <c r="J367" s="56" t="s">
        <v>985</v>
      </c>
    </row>
    <row r="368" spans="1:10">
      <c r="A368" s="274">
        <v>305</v>
      </c>
      <c r="B368" s="272">
        <v>200</v>
      </c>
      <c r="C368" s="272">
        <v>100</v>
      </c>
      <c r="D368" s="272">
        <v>550</v>
      </c>
      <c r="E368" s="273">
        <v>10</v>
      </c>
      <c r="F368" s="273"/>
      <c r="G368" s="58" t="s">
        <v>986</v>
      </c>
      <c r="H368" s="364">
        <v>3649164</v>
      </c>
      <c r="I368" s="364">
        <v>3649164</v>
      </c>
      <c r="J368" s="56" t="s">
        <v>987</v>
      </c>
    </row>
    <row r="369" spans="1:10">
      <c r="A369" s="274">
        <v>305</v>
      </c>
      <c r="B369" s="272">
        <v>200</v>
      </c>
      <c r="C369" s="272">
        <v>100</v>
      </c>
      <c r="D369" s="272">
        <v>550</v>
      </c>
      <c r="E369" s="273">
        <v>20</v>
      </c>
      <c r="F369" s="273"/>
      <c r="G369" s="58" t="s">
        <v>988</v>
      </c>
      <c r="H369" s="364">
        <v>16000</v>
      </c>
      <c r="I369" s="364">
        <v>16000</v>
      </c>
      <c r="J369" s="56" t="s">
        <v>989</v>
      </c>
    </row>
    <row r="370" spans="1:10" s="78" customFormat="1" ht="12.75">
      <c r="A370" s="274">
        <v>305</v>
      </c>
      <c r="B370" s="272">
        <v>200</v>
      </c>
      <c r="C370" s="272">
        <v>100</v>
      </c>
      <c r="D370" s="272">
        <v>600</v>
      </c>
      <c r="E370" s="272"/>
      <c r="F370" s="272"/>
      <c r="G370" s="55" t="s">
        <v>990</v>
      </c>
      <c r="H370" s="363"/>
      <c r="I370" s="363">
        <v>0</v>
      </c>
      <c r="J370" s="56" t="s">
        <v>991</v>
      </c>
    </row>
    <row r="371" spans="1:10" ht="25.5">
      <c r="A371" s="274">
        <v>305</v>
      </c>
      <c r="B371" s="272">
        <v>200</v>
      </c>
      <c r="C371" s="272">
        <v>100</v>
      </c>
      <c r="D371" s="272">
        <v>600</v>
      </c>
      <c r="E371" s="273">
        <v>10</v>
      </c>
      <c r="F371" s="273"/>
      <c r="G371" s="75" t="s">
        <v>992</v>
      </c>
      <c r="H371" s="364">
        <v>0</v>
      </c>
      <c r="I371" s="364">
        <v>0</v>
      </c>
      <c r="J371" s="77" t="s">
        <v>993</v>
      </c>
    </row>
    <row r="372" spans="1:10" s="78" customFormat="1" ht="12.75">
      <c r="A372" s="274">
        <v>305</v>
      </c>
      <c r="B372" s="272">
        <v>200</v>
      </c>
      <c r="C372" s="272">
        <v>100</v>
      </c>
      <c r="D372" s="272">
        <v>600</v>
      </c>
      <c r="E372" s="272">
        <v>20</v>
      </c>
      <c r="F372" s="272"/>
      <c r="G372" s="55" t="s">
        <v>994</v>
      </c>
      <c r="H372" s="363"/>
      <c r="I372" s="363">
        <v>0</v>
      </c>
      <c r="J372" s="56" t="s">
        <v>995</v>
      </c>
    </row>
    <row r="373" spans="1:10" s="78" customFormat="1" ht="12.75">
      <c r="A373" s="274">
        <v>305</v>
      </c>
      <c r="B373" s="272">
        <v>200</v>
      </c>
      <c r="C373" s="272">
        <v>100</v>
      </c>
      <c r="D373" s="272">
        <v>600</v>
      </c>
      <c r="E373" s="272">
        <v>20</v>
      </c>
      <c r="F373" s="273">
        <v>5</v>
      </c>
      <c r="G373" s="58" t="s">
        <v>996</v>
      </c>
      <c r="H373" s="360">
        <v>50000</v>
      </c>
      <c r="I373" s="360">
        <v>50000</v>
      </c>
      <c r="J373" s="56"/>
    </row>
    <row r="374" spans="1:10">
      <c r="A374" s="274">
        <v>305</v>
      </c>
      <c r="B374" s="272">
        <v>200</v>
      </c>
      <c r="C374" s="272">
        <v>100</v>
      </c>
      <c r="D374" s="272">
        <v>600</v>
      </c>
      <c r="E374" s="272">
        <v>20</v>
      </c>
      <c r="F374" s="273">
        <v>10</v>
      </c>
      <c r="G374" s="58" t="s">
        <v>997</v>
      </c>
      <c r="H374" s="364">
        <v>0</v>
      </c>
      <c r="I374" s="364">
        <v>0</v>
      </c>
      <c r="J374" s="56"/>
    </row>
    <row r="375" spans="1:10" s="78" customFormat="1" ht="12.75">
      <c r="A375" s="274">
        <v>305</v>
      </c>
      <c r="B375" s="272">
        <v>200</v>
      </c>
      <c r="C375" s="272">
        <v>100</v>
      </c>
      <c r="D375" s="272">
        <v>600</v>
      </c>
      <c r="E375" s="272">
        <v>30</v>
      </c>
      <c r="F375" s="272"/>
      <c r="G375" s="55" t="s">
        <v>998</v>
      </c>
      <c r="H375" s="363"/>
      <c r="I375" s="363">
        <v>0</v>
      </c>
      <c r="J375" s="56" t="s">
        <v>999</v>
      </c>
    </row>
    <row r="376" spans="1:10" s="78" customFormat="1" ht="12.75">
      <c r="A376" s="274">
        <v>305</v>
      </c>
      <c r="B376" s="272">
        <v>200</v>
      </c>
      <c r="C376" s="272">
        <v>100</v>
      </c>
      <c r="D376" s="272">
        <v>600</v>
      </c>
      <c r="E376" s="272">
        <v>30</v>
      </c>
      <c r="F376" s="273">
        <v>5</v>
      </c>
      <c r="G376" s="58" t="s">
        <v>1000</v>
      </c>
      <c r="H376" s="360">
        <v>0</v>
      </c>
      <c r="I376" s="360">
        <v>0</v>
      </c>
      <c r="J376" s="56"/>
    </row>
    <row r="377" spans="1:10">
      <c r="A377" s="274">
        <v>305</v>
      </c>
      <c r="B377" s="272">
        <v>200</v>
      </c>
      <c r="C377" s="272">
        <v>100</v>
      </c>
      <c r="D377" s="272">
        <v>600</v>
      </c>
      <c r="E377" s="272">
        <v>30</v>
      </c>
      <c r="F377" s="273">
        <v>10</v>
      </c>
      <c r="G377" s="58" t="s">
        <v>1001</v>
      </c>
      <c r="H377" s="360">
        <v>0</v>
      </c>
      <c r="I377" s="360">
        <v>0</v>
      </c>
      <c r="J377" s="56"/>
    </row>
    <row r="378" spans="1:10">
      <c r="A378" s="274">
        <v>305</v>
      </c>
      <c r="B378" s="272">
        <v>200</v>
      </c>
      <c r="C378" s="272">
        <v>100</v>
      </c>
      <c r="D378" s="272">
        <v>600</v>
      </c>
      <c r="E378" s="272">
        <v>30</v>
      </c>
      <c r="F378" s="278">
        <v>15</v>
      </c>
      <c r="G378" s="64" t="s">
        <v>1002</v>
      </c>
      <c r="H378" s="370">
        <v>0</v>
      </c>
      <c r="I378" s="370">
        <v>0</v>
      </c>
      <c r="J378" s="60"/>
    </row>
    <row r="379" spans="1:10" s="78" customFormat="1" ht="12.75">
      <c r="A379" s="274">
        <v>305</v>
      </c>
      <c r="B379" s="272">
        <v>200</v>
      </c>
      <c r="C379" s="272">
        <v>100</v>
      </c>
      <c r="D379" s="272">
        <v>600</v>
      </c>
      <c r="E379" s="272">
        <v>30</v>
      </c>
      <c r="F379" s="278">
        <v>20</v>
      </c>
      <c r="G379" s="64" t="s">
        <v>1003</v>
      </c>
      <c r="H379" s="370">
        <v>1800</v>
      </c>
      <c r="I379" s="370">
        <v>1650</v>
      </c>
      <c r="J379" s="60"/>
    </row>
    <row r="380" spans="1:10" s="78" customFormat="1" ht="12.75">
      <c r="A380" s="274">
        <v>305</v>
      </c>
      <c r="B380" s="272">
        <v>200</v>
      </c>
      <c r="C380" s="272">
        <v>100</v>
      </c>
      <c r="D380" s="272">
        <v>600</v>
      </c>
      <c r="E380" s="272">
        <v>30</v>
      </c>
      <c r="F380" s="273">
        <v>25</v>
      </c>
      <c r="G380" s="58" t="s">
        <v>1004</v>
      </c>
      <c r="H380" s="360">
        <v>0</v>
      </c>
      <c r="I380" s="360">
        <v>0</v>
      </c>
      <c r="J380" s="56"/>
    </row>
    <row r="381" spans="1:10" s="78" customFormat="1" ht="12.75">
      <c r="A381" s="274">
        <v>305</v>
      </c>
      <c r="B381" s="272">
        <v>200</v>
      </c>
      <c r="C381" s="272">
        <v>100</v>
      </c>
      <c r="D381" s="272">
        <v>600</v>
      </c>
      <c r="E381" s="272">
        <v>30</v>
      </c>
      <c r="F381" s="273">
        <v>30</v>
      </c>
      <c r="G381" s="58" t="s">
        <v>1005</v>
      </c>
      <c r="H381" s="360">
        <v>440000</v>
      </c>
      <c r="I381" s="360">
        <v>440000</v>
      </c>
      <c r="J381" s="56"/>
    </row>
    <row r="382" spans="1:10" s="78" customFormat="1" ht="12.75">
      <c r="A382" s="274">
        <v>305</v>
      </c>
      <c r="B382" s="272">
        <v>200</v>
      </c>
      <c r="C382" s="272">
        <v>100</v>
      </c>
      <c r="D382" s="272">
        <v>600</v>
      </c>
      <c r="E382" s="272">
        <v>30</v>
      </c>
      <c r="F382" s="273">
        <v>35</v>
      </c>
      <c r="G382" s="58" t="s">
        <v>1006</v>
      </c>
      <c r="H382" s="360">
        <v>400000</v>
      </c>
      <c r="I382" s="360">
        <v>400000</v>
      </c>
      <c r="J382" s="56"/>
    </row>
    <row r="383" spans="1:10" s="78" customFormat="1" ht="12.75">
      <c r="A383" s="274">
        <v>305</v>
      </c>
      <c r="B383" s="272">
        <v>200</v>
      </c>
      <c r="C383" s="272">
        <v>100</v>
      </c>
      <c r="D383" s="272">
        <v>600</v>
      </c>
      <c r="E383" s="272">
        <v>30</v>
      </c>
      <c r="F383" s="273">
        <v>40</v>
      </c>
      <c r="G383" s="58" t="s">
        <v>1007</v>
      </c>
      <c r="H383" s="360">
        <v>5000</v>
      </c>
      <c r="I383" s="360">
        <v>5000</v>
      </c>
      <c r="J383" s="56"/>
    </row>
    <row r="384" spans="1:10" s="78" customFormat="1" ht="12.75">
      <c r="A384" s="274">
        <v>305</v>
      </c>
      <c r="B384" s="272">
        <v>200</v>
      </c>
      <c r="C384" s="272">
        <v>100</v>
      </c>
      <c r="D384" s="272">
        <v>600</v>
      </c>
      <c r="E384" s="272">
        <v>30</v>
      </c>
      <c r="F384" s="273">
        <v>45</v>
      </c>
      <c r="G384" s="58" t="s">
        <v>1008</v>
      </c>
      <c r="H384" s="360">
        <v>100</v>
      </c>
      <c r="I384" s="360">
        <v>100</v>
      </c>
      <c r="J384" s="56"/>
    </row>
    <row r="385" spans="1:10" s="78" customFormat="1" ht="12.75">
      <c r="A385" s="274">
        <v>305</v>
      </c>
      <c r="B385" s="272">
        <v>200</v>
      </c>
      <c r="C385" s="272">
        <v>100</v>
      </c>
      <c r="D385" s="272">
        <v>600</v>
      </c>
      <c r="E385" s="272">
        <v>30</v>
      </c>
      <c r="F385" s="273">
        <v>50</v>
      </c>
      <c r="G385" s="58" t="s">
        <v>1009</v>
      </c>
      <c r="H385" s="360">
        <v>15000</v>
      </c>
      <c r="I385" s="360">
        <v>15000</v>
      </c>
      <c r="J385" s="56"/>
    </row>
    <row r="386" spans="1:10" s="78" customFormat="1" ht="12.75">
      <c r="A386" s="274">
        <v>305</v>
      </c>
      <c r="B386" s="272">
        <v>200</v>
      </c>
      <c r="C386" s="272">
        <v>100</v>
      </c>
      <c r="D386" s="272">
        <v>600</v>
      </c>
      <c r="E386" s="272">
        <v>30</v>
      </c>
      <c r="F386" s="273">
        <v>55</v>
      </c>
      <c r="G386" s="58" t="s">
        <v>1010</v>
      </c>
      <c r="H386" s="360">
        <v>166524</v>
      </c>
      <c r="I386" s="360">
        <v>170228</v>
      </c>
      <c r="J386" s="56"/>
    </row>
    <row r="387" spans="1:10" s="78" customFormat="1" ht="12.75">
      <c r="A387" s="274">
        <v>305</v>
      </c>
      <c r="B387" s="272">
        <v>200</v>
      </c>
      <c r="C387" s="272">
        <v>100</v>
      </c>
      <c r="D387" s="272">
        <v>600</v>
      </c>
      <c r="E387" s="272">
        <v>30</v>
      </c>
      <c r="F387" s="273">
        <v>60</v>
      </c>
      <c r="G387" s="58" t="s">
        <v>1011</v>
      </c>
      <c r="H387" s="360">
        <v>20000</v>
      </c>
      <c r="I387" s="360">
        <v>5000</v>
      </c>
      <c r="J387" s="56"/>
    </row>
    <row r="388" spans="1:10" s="78" customFormat="1" ht="12.75">
      <c r="A388" s="274">
        <v>305</v>
      </c>
      <c r="B388" s="272">
        <v>200</v>
      </c>
      <c r="C388" s="272">
        <v>100</v>
      </c>
      <c r="D388" s="272">
        <v>600</v>
      </c>
      <c r="E388" s="272">
        <v>30</v>
      </c>
      <c r="F388" s="273">
        <v>65</v>
      </c>
      <c r="G388" s="58" t="s">
        <v>1012</v>
      </c>
      <c r="H388" s="360">
        <v>10000</v>
      </c>
      <c r="I388" s="360">
        <v>10000</v>
      </c>
      <c r="J388" s="56"/>
    </row>
    <row r="389" spans="1:10" s="78" customFormat="1" ht="12.75">
      <c r="A389" s="274">
        <v>305</v>
      </c>
      <c r="B389" s="272">
        <v>200</v>
      </c>
      <c r="C389" s="272">
        <v>100</v>
      </c>
      <c r="D389" s="272">
        <v>600</v>
      </c>
      <c r="E389" s="272">
        <v>30</v>
      </c>
      <c r="F389" s="273">
        <v>80</v>
      </c>
      <c r="G389" s="58" t="s">
        <v>1013</v>
      </c>
      <c r="H389" s="364">
        <v>0</v>
      </c>
      <c r="I389" s="364">
        <v>0</v>
      </c>
      <c r="J389" s="56"/>
    </row>
    <row r="390" spans="1:10">
      <c r="A390" s="274">
        <v>305</v>
      </c>
      <c r="B390" s="272">
        <v>200</v>
      </c>
      <c r="C390" s="272">
        <v>100</v>
      </c>
      <c r="D390" s="272">
        <v>600</v>
      </c>
      <c r="E390" s="272">
        <v>30</v>
      </c>
      <c r="F390" s="273">
        <v>90</v>
      </c>
      <c r="G390" s="58" t="s">
        <v>998</v>
      </c>
      <c r="H390" s="360">
        <v>8606959</v>
      </c>
      <c r="I390" s="360">
        <v>8646699</v>
      </c>
      <c r="J390" s="56"/>
    </row>
    <row r="391" spans="1:10" s="78" customFormat="1" ht="12.75">
      <c r="A391" s="274">
        <v>305</v>
      </c>
      <c r="B391" s="272">
        <v>200</v>
      </c>
      <c r="C391" s="272">
        <v>200</v>
      </c>
      <c r="D391" s="272"/>
      <c r="E391" s="272"/>
      <c r="F391" s="272"/>
      <c r="G391" s="55" t="s">
        <v>1014</v>
      </c>
      <c r="H391" s="363"/>
      <c r="I391" s="363">
        <v>0</v>
      </c>
      <c r="J391" s="77" t="s">
        <v>1015</v>
      </c>
    </row>
    <row r="392" spans="1:10">
      <c r="A392" s="274">
        <v>305</v>
      </c>
      <c r="B392" s="272">
        <v>200</v>
      </c>
      <c r="C392" s="272">
        <v>200</v>
      </c>
      <c r="D392" s="272">
        <v>100</v>
      </c>
      <c r="E392" s="273"/>
      <c r="F392" s="273"/>
      <c r="G392" s="75" t="s">
        <v>1016</v>
      </c>
      <c r="H392" s="364">
        <v>29000</v>
      </c>
      <c r="I392" s="364">
        <v>42000</v>
      </c>
      <c r="J392" s="77" t="s">
        <v>1017</v>
      </c>
    </row>
    <row r="393" spans="1:10">
      <c r="A393" s="274">
        <v>305</v>
      </c>
      <c r="B393" s="272">
        <v>200</v>
      </c>
      <c r="C393" s="272">
        <v>200</v>
      </c>
      <c r="D393" s="273">
        <v>200</v>
      </c>
      <c r="E393" s="273"/>
      <c r="F393" s="273"/>
      <c r="G393" s="58" t="s">
        <v>1018</v>
      </c>
      <c r="H393" s="364">
        <v>0</v>
      </c>
      <c r="I393" s="364">
        <v>0</v>
      </c>
      <c r="J393" s="56" t="s">
        <v>1019</v>
      </c>
    </row>
    <row r="394" spans="1:10" ht="25.5">
      <c r="A394" s="274">
        <v>305</v>
      </c>
      <c r="B394" s="272">
        <v>200</v>
      </c>
      <c r="C394" s="272">
        <v>200</v>
      </c>
      <c r="D394" s="272">
        <v>300</v>
      </c>
      <c r="E394" s="272"/>
      <c r="F394" s="272"/>
      <c r="G394" s="55" t="s">
        <v>1020</v>
      </c>
      <c r="H394" s="363"/>
      <c r="I394" s="363">
        <v>0</v>
      </c>
      <c r="J394" s="56" t="s">
        <v>1021</v>
      </c>
    </row>
    <row r="395" spans="1:10" s="78" customFormat="1" ht="12.75">
      <c r="A395" s="274">
        <v>305</v>
      </c>
      <c r="B395" s="272">
        <v>200</v>
      </c>
      <c r="C395" s="272">
        <v>200</v>
      </c>
      <c r="D395" s="272">
        <v>300</v>
      </c>
      <c r="E395" s="272">
        <v>10</v>
      </c>
      <c r="F395" s="272"/>
      <c r="G395" s="55" t="s">
        <v>1022</v>
      </c>
      <c r="H395" s="363"/>
      <c r="I395" s="363">
        <v>0</v>
      </c>
      <c r="J395" s="56" t="s">
        <v>1023</v>
      </c>
    </row>
    <row r="396" spans="1:10" s="78" customFormat="1" ht="12.75">
      <c r="A396" s="274">
        <v>305</v>
      </c>
      <c r="B396" s="272">
        <v>200</v>
      </c>
      <c r="C396" s="272">
        <v>200</v>
      </c>
      <c r="D396" s="272">
        <v>300</v>
      </c>
      <c r="E396" s="272">
        <v>10</v>
      </c>
      <c r="F396" s="273">
        <v>5</v>
      </c>
      <c r="G396" s="58" t="s">
        <v>1024</v>
      </c>
      <c r="H396" s="360">
        <v>7600</v>
      </c>
      <c r="I396" s="360">
        <v>7600</v>
      </c>
      <c r="J396" s="56"/>
    </row>
    <row r="397" spans="1:10" s="78" customFormat="1" ht="12.75">
      <c r="A397" s="274">
        <v>305</v>
      </c>
      <c r="B397" s="272">
        <v>200</v>
      </c>
      <c r="C397" s="272">
        <v>200</v>
      </c>
      <c r="D397" s="272">
        <v>300</v>
      </c>
      <c r="E397" s="272">
        <v>10</v>
      </c>
      <c r="F397" s="273">
        <v>10</v>
      </c>
      <c r="G397" s="58" t="s">
        <v>1025</v>
      </c>
      <c r="H397" s="360">
        <v>0</v>
      </c>
      <c r="I397" s="360">
        <v>0</v>
      </c>
      <c r="J397" s="56"/>
    </row>
    <row r="398" spans="1:10" s="78" customFormat="1" ht="12.75">
      <c r="A398" s="274">
        <v>305</v>
      </c>
      <c r="B398" s="272">
        <v>200</v>
      </c>
      <c r="C398" s="272">
        <v>200</v>
      </c>
      <c r="D398" s="272">
        <v>300</v>
      </c>
      <c r="E398" s="272">
        <v>10</v>
      </c>
      <c r="F398" s="273">
        <v>15</v>
      </c>
      <c r="G398" s="58" t="s">
        <v>1026</v>
      </c>
      <c r="H398" s="360">
        <v>0</v>
      </c>
      <c r="I398" s="360">
        <v>0</v>
      </c>
      <c r="J398" s="56"/>
    </row>
    <row r="399" spans="1:10" s="78" customFormat="1" ht="12.75">
      <c r="A399" s="274">
        <v>305</v>
      </c>
      <c r="B399" s="272">
        <v>200</v>
      </c>
      <c r="C399" s="272">
        <v>200</v>
      </c>
      <c r="D399" s="272">
        <v>300</v>
      </c>
      <c r="E399" s="272">
        <v>10</v>
      </c>
      <c r="F399" s="273">
        <v>20</v>
      </c>
      <c r="G399" s="58" t="s">
        <v>1027</v>
      </c>
      <c r="H399" s="360">
        <v>0</v>
      </c>
      <c r="I399" s="360">
        <v>0</v>
      </c>
      <c r="J399" s="56"/>
    </row>
    <row r="400" spans="1:10">
      <c r="A400" s="274">
        <v>305</v>
      </c>
      <c r="B400" s="272">
        <v>200</v>
      </c>
      <c r="C400" s="272">
        <v>200</v>
      </c>
      <c r="D400" s="272">
        <v>300</v>
      </c>
      <c r="E400" s="272">
        <v>10</v>
      </c>
      <c r="F400" s="273">
        <v>90</v>
      </c>
      <c r="G400" s="58" t="s">
        <v>1028</v>
      </c>
      <c r="H400" s="360">
        <v>0</v>
      </c>
      <c r="I400" s="360">
        <v>0</v>
      </c>
      <c r="J400" s="56"/>
    </row>
    <row r="401" spans="1:10">
      <c r="A401" s="274">
        <v>305</v>
      </c>
      <c r="B401" s="272">
        <v>200</v>
      </c>
      <c r="C401" s="272">
        <v>200</v>
      </c>
      <c r="D401" s="272">
        <v>300</v>
      </c>
      <c r="E401" s="273">
        <v>20</v>
      </c>
      <c r="F401" s="273"/>
      <c r="G401" s="58" t="s">
        <v>1029</v>
      </c>
      <c r="H401" s="364">
        <v>150</v>
      </c>
      <c r="I401" s="364">
        <v>150</v>
      </c>
      <c r="J401" s="56" t="s">
        <v>1030</v>
      </c>
    </row>
    <row r="402" spans="1:10">
      <c r="A402" s="274">
        <v>305</v>
      </c>
      <c r="B402" s="272">
        <v>200</v>
      </c>
      <c r="C402" s="272">
        <v>200</v>
      </c>
      <c r="D402" s="272">
        <v>300</v>
      </c>
      <c r="E402" s="273">
        <v>30</v>
      </c>
      <c r="F402" s="273"/>
      <c r="G402" s="58" t="s">
        <v>1031</v>
      </c>
      <c r="H402" s="364">
        <v>0</v>
      </c>
      <c r="I402" s="364">
        <v>0</v>
      </c>
      <c r="J402" s="56" t="s">
        <v>1032</v>
      </c>
    </row>
    <row r="403" spans="1:10">
      <c r="A403" s="274">
        <v>305</v>
      </c>
      <c r="B403" s="272">
        <v>200</v>
      </c>
      <c r="C403" s="272">
        <v>200</v>
      </c>
      <c r="D403" s="272">
        <v>300</v>
      </c>
      <c r="E403" s="273">
        <v>40</v>
      </c>
      <c r="F403" s="273"/>
      <c r="G403" s="58" t="s">
        <v>1033</v>
      </c>
      <c r="H403" s="364">
        <v>495000</v>
      </c>
      <c r="I403" s="364">
        <v>300000</v>
      </c>
      <c r="J403" s="56" t="s">
        <v>1034</v>
      </c>
    </row>
    <row r="404" spans="1:10" s="78" customFormat="1" ht="12.75">
      <c r="A404" s="274">
        <v>305</v>
      </c>
      <c r="B404" s="272">
        <v>200</v>
      </c>
      <c r="C404" s="272">
        <v>200</v>
      </c>
      <c r="D404" s="272">
        <v>300</v>
      </c>
      <c r="E404" s="272">
        <v>50</v>
      </c>
      <c r="F404" s="272"/>
      <c r="G404" s="55" t="s">
        <v>1035</v>
      </c>
      <c r="H404" s="363"/>
      <c r="I404" s="363">
        <v>0</v>
      </c>
      <c r="J404" s="56" t="s">
        <v>1036</v>
      </c>
    </row>
    <row r="405" spans="1:10" s="78" customFormat="1" ht="12.75">
      <c r="A405" s="274">
        <v>305</v>
      </c>
      <c r="B405" s="272">
        <v>200</v>
      </c>
      <c r="C405" s="272">
        <v>200</v>
      </c>
      <c r="D405" s="272">
        <v>300</v>
      </c>
      <c r="E405" s="272">
        <v>50</v>
      </c>
      <c r="F405" s="273">
        <v>10</v>
      </c>
      <c r="G405" s="58" t="s">
        <v>1037</v>
      </c>
      <c r="H405" s="360">
        <v>0</v>
      </c>
      <c r="I405" s="360">
        <v>0</v>
      </c>
      <c r="J405" s="56"/>
    </row>
    <row r="406" spans="1:10" s="78" customFormat="1" ht="12.75">
      <c r="A406" s="274">
        <v>305</v>
      </c>
      <c r="B406" s="272">
        <v>200</v>
      </c>
      <c r="C406" s="272">
        <v>200</v>
      </c>
      <c r="D406" s="272">
        <v>300</v>
      </c>
      <c r="E406" s="272">
        <v>50</v>
      </c>
      <c r="F406" s="273">
        <v>20</v>
      </c>
      <c r="G406" s="58" t="s">
        <v>1038</v>
      </c>
      <c r="H406" s="360">
        <v>0</v>
      </c>
      <c r="I406" s="360">
        <v>0</v>
      </c>
      <c r="J406" s="56"/>
    </row>
    <row r="407" spans="1:10" s="78" customFormat="1" ht="12.75">
      <c r="A407" s="274">
        <v>305</v>
      </c>
      <c r="B407" s="272">
        <v>200</v>
      </c>
      <c r="C407" s="272">
        <v>200</v>
      </c>
      <c r="D407" s="272">
        <v>300</v>
      </c>
      <c r="E407" s="272">
        <v>50</v>
      </c>
      <c r="F407" s="273">
        <v>30</v>
      </c>
      <c r="G407" s="58" t="s">
        <v>1039</v>
      </c>
      <c r="H407" s="360">
        <v>0</v>
      </c>
      <c r="I407" s="360">
        <v>0</v>
      </c>
      <c r="J407" s="56"/>
    </row>
    <row r="408" spans="1:10" s="78" customFormat="1" ht="12.75">
      <c r="A408" s="274">
        <v>305</v>
      </c>
      <c r="B408" s="272">
        <v>200</v>
      </c>
      <c r="C408" s="272">
        <v>200</v>
      </c>
      <c r="D408" s="272">
        <v>300</v>
      </c>
      <c r="E408" s="272">
        <v>50</v>
      </c>
      <c r="F408" s="273">
        <v>40</v>
      </c>
      <c r="G408" s="58" t="s">
        <v>1040</v>
      </c>
      <c r="H408" s="360">
        <v>15000</v>
      </c>
      <c r="I408" s="360">
        <v>15000</v>
      </c>
      <c r="J408" s="56"/>
    </row>
    <row r="409" spans="1:10" s="78" customFormat="1" ht="12.75">
      <c r="A409" s="274">
        <v>305</v>
      </c>
      <c r="B409" s="272">
        <v>200</v>
      </c>
      <c r="C409" s="272">
        <v>200</v>
      </c>
      <c r="D409" s="272">
        <v>300</v>
      </c>
      <c r="E409" s="272">
        <v>50</v>
      </c>
      <c r="F409" s="273">
        <v>90</v>
      </c>
      <c r="G409" s="58" t="s">
        <v>1035</v>
      </c>
      <c r="H409" s="360">
        <v>436559</v>
      </c>
      <c r="I409" s="360">
        <v>0</v>
      </c>
      <c r="J409" s="56"/>
    </row>
    <row r="410" spans="1:10" ht="38.25">
      <c r="A410" s="274">
        <v>305</v>
      </c>
      <c r="B410" s="272">
        <v>200</v>
      </c>
      <c r="C410" s="272">
        <v>200</v>
      </c>
      <c r="D410" s="272">
        <v>300</v>
      </c>
      <c r="E410" s="272">
        <v>60</v>
      </c>
      <c r="F410" s="273"/>
      <c r="G410" s="58" t="s">
        <v>1041</v>
      </c>
      <c r="H410" s="360"/>
      <c r="I410" s="360"/>
      <c r="J410" s="56" t="s">
        <v>1042</v>
      </c>
    </row>
    <row r="411" spans="1:10" s="78" customFormat="1" ht="12.75">
      <c r="A411" s="274">
        <v>305</v>
      </c>
      <c r="B411" s="272">
        <v>200</v>
      </c>
      <c r="C411" s="272">
        <v>200</v>
      </c>
      <c r="D411" s="272">
        <v>400</v>
      </c>
      <c r="E411" s="272"/>
      <c r="F411" s="272"/>
      <c r="G411" s="55" t="s">
        <v>1043</v>
      </c>
      <c r="H411" s="363"/>
      <c r="I411" s="363">
        <v>0</v>
      </c>
      <c r="J411" s="77" t="s">
        <v>1044</v>
      </c>
    </row>
    <row r="412" spans="1:10" ht="25.5">
      <c r="A412" s="274">
        <v>305</v>
      </c>
      <c r="B412" s="272">
        <v>200</v>
      </c>
      <c r="C412" s="272">
        <v>200</v>
      </c>
      <c r="D412" s="272">
        <v>400</v>
      </c>
      <c r="E412" s="273">
        <v>10</v>
      </c>
      <c r="F412" s="273"/>
      <c r="G412" s="75" t="s">
        <v>1045</v>
      </c>
      <c r="H412" s="364">
        <v>206000</v>
      </c>
      <c r="I412" s="364">
        <v>213000</v>
      </c>
      <c r="J412" s="77" t="s">
        <v>1046</v>
      </c>
    </row>
    <row r="413" spans="1:10" ht="25.5">
      <c r="A413" s="274">
        <v>305</v>
      </c>
      <c r="B413" s="272">
        <v>200</v>
      </c>
      <c r="C413" s="272">
        <v>200</v>
      </c>
      <c r="D413" s="272">
        <v>400</v>
      </c>
      <c r="E413" s="273">
        <v>20</v>
      </c>
      <c r="F413" s="273"/>
      <c r="G413" s="58" t="s">
        <v>1047</v>
      </c>
      <c r="H413" s="364">
        <v>0</v>
      </c>
      <c r="I413" s="364">
        <v>0</v>
      </c>
      <c r="J413" s="56" t="s">
        <v>1048</v>
      </c>
    </row>
    <row r="414" spans="1:10" ht="25.5">
      <c r="A414" s="274">
        <v>305</v>
      </c>
      <c r="B414" s="272">
        <v>200</v>
      </c>
      <c r="C414" s="272">
        <v>200</v>
      </c>
      <c r="D414" s="272">
        <v>400</v>
      </c>
      <c r="E414" s="273">
        <v>30</v>
      </c>
      <c r="F414" s="273"/>
      <c r="G414" s="58" t="s">
        <v>1049</v>
      </c>
      <c r="H414" s="364">
        <v>0</v>
      </c>
      <c r="I414" s="364">
        <v>0</v>
      </c>
      <c r="J414" s="56" t="s">
        <v>1050</v>
      </c>
    </row>
    <row r="415" spans="1:10">
      <c r="A415" s="274">
        <v>305</v>
      </c>
      <c r="B415" s="272">
        <v>200</v>
      </c>
      <c r="C415" s="272">
        <v>300</v>
      </c>
      <c r="D415" s="272"/>
      <c r="E415" s="272"/>
      <c r="F415" s="272"/>
      <c r="G415" s="55" t="s">
        <v>1051</v>
      </c>
      <c r="H415" s="363"/>
      <c r="I415" s="363">
        <v>0</v>
      </c>
      <c r="J415" s="56" t="s">
        <v>1052</v>
      </c>
    </row>
    <row r="416" spans="1:10">
      <c r="A416" s="274">
        <v>305</v>
      </c>
      <c r="B416" s="272">
        <v>200</v>
      </c>
      <c r="C416" s="272">
        <v>300</v>
      </c>
      <c r="D416" s="273">
        <v>100</v>
      </c>
      <c r="E416" s="273"/>
      <c r="F416" s="273"/>
      <c r="G416" s="58" t="s">
        <v>1053</v>
      </c>
      <c r="H416" s="364">
        <v>50000</v>
      </c>
      <c r="I416" s="364">
        <v>50000</v>
      </c>
      <c r="J416" s="56" t="s">
        <v>1054</v>
      </c>
    </row>
    <row r="417" spans="1:10" s="71" customFormat="1" ht="15.75">
      <c r="A417" s="274">
        <v>305</v>
      </c>
      <c r="B417" s="272">
        <v>200</v>
      </c>
      <c r="C417" s="272">
        <v>300</v>
      </c>
      <c r="D417" s="273">
        <v>200</v>
      </c>
      <c r="E417" s="273"/>
      <c r="F417" s="273"/>
      <c r="G417" s="58" t="s">
        <v>1055</v>
      </c>
      <c r="H417" s="364">
        <v>50000</v>
      </c>
      <c r="I417" s="364">
        <v>50000</v>
      </c>
      <c r="J417" s="56" t="s">
        <v>1056</v>
      </c>
    </row>
    <row r="418" spans="1:10">
      <c r="A418" s="269">
        <v>310</v>
      </c>
      <c r="B418" s="85">
        <v>0</v>
      </c>
      <c r="C418" s="85">
        <v>0</v>
      </c>
      <c r="D418" s="85">
        <v>0</v>
      </c>
      <c r="E418" s="85">
        <v>0</v>
      </c>
      <c r="F418" s="85">
        <v>0</v>
      </c>
      <c r="G418" s="73" t="s">
        <v>1057</v>
      </c>
      <c r="H418" s="363"/>
      <c r="I418" s="363">
        <v>0</v>
      </c>
      <c r="J418" s="53"/>
    </row>
    <row r="419" spans="1:10">
      <c r="A419" s="274">
        <v>310</v>
      </c>
      <c r="B419" s="273">
        <v>100</v>
      </c>
      <c r="C419" s="273"/>
      <c r="D419" s="273"/>
      <c r="E419" s="273"/>
      <c r="F419" s="273"/>
      <c r="G419" s="58" t="s">
        <v>1058</v>
      </c>
      <c r="H419" s="364">
        <v>0</v>
      </c>
      <c r="I419" s="364">
        <v>0</v>
      </c>
      <c r="J419" s="56" t="s">
        <v>1059</v>
      </c>
    </row>
    <row r="420" spans="1:10" s="78" customFormat="1" ht="12.75">
      <c r="A420" s="274">
        <v>310</v>
      </c>
      <c r="B420" s="272">
        <v>200</v>
      </c>
      <c r="C420" s="272"/>
      <c r="D420" s="272"/>
      <c r="E420" s="272"/>
      <c r="F420" s="272"/>
      <c r="G420" s="55" t="s">
        <v>1060</v>
      </c>
      <c r="H420" s="363"/>
      <c r="I420" s="363">
        <v>0</v>
      </c>
      <c r="J420" s="56" t="s">
        <v>1061</v>
      </c>
    </row>
    <row r="421" spans="1:10" s="78" customFormat="1" ht="12.75">
      <c r="A421" s="274">
        <v>310</v>
      </c>
      <c r="B421" s="272">
        <v>200</v>
      </c>
      <c r="C421" s="273">
        <v>100</v>
      </c>
      <c r="D421" s="273"/>
      <c r="E421" s="273"/>
      <c r="F421" s="273"/>
      <c r="G421" s="58" t="s">
        <v>1062</v>
      </c>
      <c r="H421" s="360">
        <v>0</v>
      </c>
      <c r="I421" s="360">
        <v>0</v>
      </c>
      <c r="J421" s="56"/>
    </row>
    <row r="422" spans="1:10" s="78" customFormat="1" ht="12.75">
      <c r="A422" s="274">
        <v>310</v>
      </c>
      <c r="B422" s="272">
        <v>200</v>
      </c>
      <c r="C422" s="273">
        <v>200</v>
      </c>
      <c r="D422" s="273"/>
      <c r="E422" s="273"/>
      <c r="F422" s="273"/>
      <c r="G422" s="58" t="s">
        <v>1063</v>
      </c>
      <c r="H422" s="360">
        <v>0</v>
      </c>
      <c r="I422" s="360">
        <v>0</v>
      </c>
      <c r="J422" s="56"/>
    </row>
    <row r="423" spans="1:10">
      <c r="A423" s="274">
        <v>310</v>
      </c>
      <c r="B423" s="272">
        <v>200</v>
      </c>
      <c r="C423" s="273">
        <v>300</v>
      </c>
      <c r="D423" s="273"/>
      <c r="E423" s="273"/>
      <c r="F423" s="273"/>
      <c r="G423" s="58" t="s">
        <v>1064</v>
      </c>
      <c r="H423" s="360">
        <v>0</v>
      </c>
      <c r="I423" s="360">
        <v>0</v>
      </c>
      <c r="J423" s="56"/>
    </row>
    <row r="424" spans="1:10">
      <c r="A424" s="274">
        <v>310</v>
      </c>
      <c r="B424" s="273">
        <v>300</v>
      </c>
      <c r="C424" s="273"/>
      <c r="D424" s="273"/>
      <c r="E424" s="273"/>
      <c r="F424" s="273"/>
      <c r="G424" s="58" t="s">
        <v>1065</v>
      </c>
      <c r="H424" s="364">
        <v>0</v>
      </c>
      <c r="I424" s="364">
        <v>0</v>
      </c>
      <c r="J424" s="56" t="s">
        <v>1066</v>
      </c>
    </row>
    <row r="425" spans="1:10">
      <c r="A425" s="274">
        <v>310</v>
      </c>
      <c r="B425" s="273">
        <v>400</v>
      </c>
      <c r="C425" s="273"/>
      <c r="D425" s="273"/>
      <c r="E425" s="273"/>
      <c r="F425" s="273"/>
      <c r="G425" s="58" t="s">
        <v>1067</v>
      </c>
      <c r="H425" s="364">
        <v>0</v>
      </c>
      <c r="I425" s="364">
        <v>0</v>
      </c>
      <c r="J425" s="56" t="s">
        <v>1068</v>
      </c>
    </row>
    <row r="426" spans="1:10">
      <c r="A426" s="274">
        <v>310</v>
      </c>
      <c r="B426" s="273">
        <v>500</v>
      </c>
      <c r="C426" s="273"/>
      <c r="D426" s="273"/>
      <c r="E426" s="273"/>
      <c r="F426" s="273"/>
      <c r="G426" s="58" t="s">
        <v>1069</v>
      </c>
      <c r="H426" s="364">
        <v>5000</v>
      </c>
      <c r="I426" s="364">
        <v>5000</v>
      </c>
      <c r="J426" s="56" t="s">
        <v>1070</v>
      </c>
    </row>
    <row r="427" spans="1:10" s="78" customFormat="1" ht="12.75">
      <c r="A427" s="274">
        <v>310</v>
      </c>
      <c r="B427" s="272">
        <v>600</v>
      </c>
      <c r="C427" s="272"/>
      <c r="D427" s="272"/>
      <c r="E427" s="272"/>
      <c r="F427" s="272"/>
      <c r="G427" s="55" t="s">
        <v>1071</v>
      </c>
      <c r="H427" s="363"/>
      <c r="I427" s="363">
        <v>0</v>
      </c>
      <c r="J427" s="56" t="s">
        <v>1072</v>
      </c>
    </row>
    <row r="428" spans="1:10" s="78" customFormat="1" ht="12.75">
      <c r="A428" s="274">
        <v>310</v>
      </c>
      <c r="B428" s="272">
        <v>600</v>
      </c>
      <c r="C428" s="273">
        <v>100</v>
      </c>
      <c r="D428" s="273"/>
      <c r="E428" s="273"/>
      <c r="F428" s="273"/>
      <c r="G428" s="58" t="s">
        <v>1073</v>
      </c>
      <c r="H428" s="360">
        <v>1000</v>
      </c>
      <c r="I428" s="360">
        <v>1000</v>
      </c>
      <c r="J428" s="56"/>
    </row>
    <row r="429" spans="1:10" s="78" customFormat="1" ht="12.75">
      <c r="A429" s="274">
        <v>310</v>
      </c>
      <c r="B429" s="272">
        <v>600</v>
      </c>
      <c r="C429" s="273">
        <v>200</v>
      </c>
      <c r="D429" s="273"/>
      <c r="E429" s="273"/>
      <c r="F429" s="273"/>
      <c r="G429" s="58" t="s">
        <v>1074</v>
      </c>
      <c r="H429" s="360">
        <v>0</v>
      </c>
      <c r="I429" s="360">
        <v>0</v>
      </c>
      <c r="J429" s="56"/>
    </row>
    <row r="430" spans="1:10" s="78" customFormat="1" ht="12.75">
      <c r="A430" s="274">
        <v>310</v>
      </c>
      <c r="B430" s="272">
        <v>600</v>
      </c>
      <c r="C430" s="273">
        <v>300</v>
      </c>
      <c r="D430" s="273"/>
      <c r="E430" s="273"/>
      <c r="F430" s="273"/>
      <c r="G430" s="58" t="s">
        <v>1071</v>
      </c>
      <c r="H430" s="360">
        <v>60000</v>
      </c>
      <c r="I430" s="360">
        <v>60000</v>
      </c>
      <c r="J430" s="56"/>
    </row>
    <row r="431" spans="1:10" s="71" customFormat="1" ht="15.75">
      <c r="A431" s="274">
        <v>310</v>
      </c>
      <c r="B431" s="272">
        <v>700</v>
      </c>
      <c r="C431" s="272"/>
      <c r="D431" s="272"/>
      <c r="E431" s="273"/>
      <c r="F431" s="273"/>
      <c r="G431" s="75" t="s">
        <v>1075</v>
      </c>
      <c r="H431" s="364">
        <v>0</v>
      </c>
      <c r="I431" s="364">
        <v>0</v>
      </c>
      <c r="J431" s="77" t="s">
        <v>1076</v>
      </c>
    </row>
    <row r="432" spans="1:10">
      <c r="A432" s="269">
        <v>315</v>
      </c>
      <c r="B432" s="85">
        <v>0</v>
      </c>
      <c r="C432" s="85">
        <v>0</v>
      </c>
      <c r="D432" s="85">
        <v>0</v>
      </c>
      <c r="E432" s="85">
        <v>0</v>
      </c>
      <c r="F432" s="85">
        <v>0</v>
      </c>
      <c r="G432" s="73" t="s">
        <v>60</v>
      </c>
      <c r="H432" s="363"/>
      <c r="I432" s="363">
        <v>0</v>
      </c>
      <c r="J432" s="85" t="s">
        <v>1077</v>
      </c>
    </row>
    <row r="433" spans="1:10" s="78" customFormat="1" ht="12.75">
      <c r="A433" s="274">
        <v>315</v>
      </c>
      <c r="B433" s="272">
        <v>100</v>
      </c>
      <c r="C433" s="272"/>
      <c r="D433" s="272"/>
      <c r="E433" s="272"/>
      <c r="F433" s="272"/>
      <c r="G433" s="55" t="s">
        <v>1078</v>
      </c>
      <c r="H433" s="363"/>
      <c r="I433" s="363">
        <v>0</v>
      </c>
      <c r="J433" s="56" t="s">
        <v>1079</v>
      </c>
    </row>
    <row r="434" spans="1:10" s="78" customFormat="1" ht="12.75">
      <c r="A434" s="274">
        <v>315</v>
      </c>
      <c r="B434" s="272">
        <v>100</v>
      </c>
      <c r="C434" s="273">
        <v>100</v>
      </c>
      <c r="D434" s="273"/>
      <c r="E434" s="273"/>
      <c r="F434" s="273"/>
      <c r="G434" s="58" t="s">
        <v>1080</v>
      </c>
      <c r="H434" s="360">
        <v>412717</v>
      </c>
      <c r="I434" s="360">
        <v>409940</v>
      </c>
      <c r="J434" s="56"/>
    </row>
    <row r="435" spans="1:10">
      <c r="A435" s="274">
        <v>315</v>
      </c>
      <c r="B435" s="272">
        <v>100</v>
      </c>
      <c r="C435" s="273">
        <v>200</v>
      </c>
      <c r="D435" s="273"/>
      <c r="E435" s="273"/>
      <c r="F435" s="273"/>
      <c r="G435" s="58" t="s">
        <v>1081</v>
      </c>
      <c r="H435" s="360">
        <v>25000</v>
      </c>
      <c r="I435" s="360">
        <v>25000</v>
      </c>
      <c r="J435" s="56"/>
    </row>
    <row r="436" spans="1:10">
      <c r="A436" s="274">
        <v>315</v>
      </c>
      <c r="B436" s="272">
        <v>200</v>
      </c>
      <c r="C436" s="272"/>
      <c r="D436" s="272"/>
      <c r="E436" s="272"/>
      <c r="F436" s="272"/>
      <c r="G436" s="55" t="s">
        <v>1082</v>
      </c>
      <c r="H436" s="363"/>
      <c r="I436" s="363">
        <v>0</v>
      </c>
      <c r="J436" s="56" t="s">
        <v>1083</v>
      </c>
    </row>
    <row r="437" spans="1:10">
      <c r="A437" s="274">
        <v>315</v>
      </c>
      <c r="B437" s="272">
        <v>200</v>
      </c>
      <c r="C437" s="273">
        <v>100</v>
      </c>
      <c r="D437" s="273"/>
      <c r="E437" s="273"/>
      <c r="F437" s="273"/>
      <c r="G437" s="58" t="s">
        <v>1084</v>
      </c>
      <c r="H437" s="364">
        <v>2322442</v>
      </c>
      <c r="I437" s="364">
        <v>2229839</v>
      </c>
      <c r="J437" s="56" t="s">
        <v>1085</v>
      </c>
    </row>
    <row r="438" spans="1:10" s="78" customFormat="1" ht="12.75">
      <c r="A438" s="274">
        <v>315</v>
      </c>
      <c r="B438" s="272">
        <v>200</v>
      </c>
      <c r="C438" s="272">
        <v>200</v>
      </c>
      <c r="D438" s="272"/>
      <c r="E438" s="272"/>
      <c r="F438" s="272"/>
      <c r="G438" s="55" t="s">
        <v>1086</v>
      </c>
      <c r="H438" s="363"/>
      <c r="I438" s="363">
        <v>0</v>
      </c>
      <c r="J438" s="56" t="s">
        <v>1087</v>
      </c>
    </row>
    <row r="439" spans="1:10" s="78" customFormat="1" ht="12.75">
      <c r="A439" s="274">
        <v>315</v>
      </c>
      <c r="B439" s="272">
        <v>200</v>
      </c>
      <c r="C439" s="272">
        <v>200</v>
      </c>
      <c r="D439" s="273">
        <v>100</v>
      </c>
      <c r="E439" s="273"/>
      <c r="F439" s="273"/>
      <c r="G439" s="58" t="s">
        <v>1088</v>
      </c>
      <c r="H439" s="360">
        <v>73000</v>
      </c>
      <c r="I439" s="360">
        <v>85000</v>
      </c>
      <c r="J439" s="56"/>
    </row>
    <row r="440" spans="1:10" s="78" customFormat="1" ht="12.75">
      <c r="A440" s="274">
        <v>315</v>
      </c>
      <c r="B440" s="272">
        <v>200</v>
      </c>
      <c r="C440" s="272">
        <v>200</v>
      </c>
      <c r="D440" s="273">
        <v>200</v>
      </c>
      <c r="E440" s="273"/>
      <c r="F440" s="273"/>
      <c r="G440" s="58" t="s">
        <v>1089</v>
      </c>
      <c r="H440" s="360">
        <v>10000</v>
      </c>
      <c r="I440" s="360">
        <v>10000</v>
      </c>
      <c r="J440" s="56"/>
    </row>
    <row r="441" spans="1:10" s="78" customFormat="1" ht="12.75">
      <c r="A441" s="274">
        <v>315</v>
      </c>
      <c r="B441" s="272">
        <v>200</v>
      </c>
      <c r="C441" s="272">
        <v>200</v>
      </c>
      <c r="D441" s="273">
        <v>300</v>
      </c>
      <c r="E441" s="273"/>
      <c r="F441" s="273"/>
      <c r="G441" s="58" t="s">
        <v>1090</v>
      </c>
      <c r="H441" s="360">
        <v>0</v>
      </c>
      <c r="I441" s="360">
        <v>0</v>
      </c>
      <c r="J441" s="56"/>
    </row>
    <row r="442" spans="1:10">
      <c r="A442" s="274">
        <v>315</v>
      </c>
      <c r="B442" s="272">
        <v>200</v>
      </c>
      <c r="C442" s="272">
        <v>200</v>
      </c>
      <c r="D442" s="273">
        <v>900</v>
      </c>
      <c r="E442" s="273"/>
      <c r="F442" s="273"/>
      <c r="G442" s="58" t="s">
        <v>1091</v>
      </c>
      <c r="H442" s="360">
        <v>201750</v>
      </c>
      <c r="I442" s="360">
        <v>576609</v>
      </c>
      <c r="J442" s="56"/>
    </row>
    <row r="443" spans="1:10">
      <c r="A443" s="274">
        <v>315</v>
      </c>
      <c r="B443" s="272">
        <v>300</v>
      </c>
      <c r="C443" s="272"/>
      <c r="D443" s="272"/>
      <c r="E443" s="272"/>
      <c r="F443" s="272"/>
      <c r="G443" s="55" t="s">
        <v>1092</v>
      </c>
      <c r="H443" s="363"/>
      <c r="I443" s="363">
        <v>0</v>
      </c>
      <c r="J443" s="56" t="s">
        <v>1093</v>
      </c>
    </row>
    <row r="444" spans="1:10" s="78" customFormat="1" ht="12.75">
      <c r="A444" s="274">
        <v>315</v>
      </c>
      <c r="B444" s="272">
        <v>300</v>
      </c>
      <c r="C444" s="272">
        <v>100</v>
      </c>
      <c r="D444" s="272"/>
      <c r="E444" s="272"/>
      <c r="F444" s="272"/>
      <c r="G444" s="55" t="s">
        <v>1094</v>
      </c>
      <c r="H444" s="363"/>
      <c r="I444" s="363">
        <v>0</v>
      </c>
      <c r="J444" s="56" t="s">
        <v>1095</v>
      </c>
    </row>
    <row r="445" spans="1:10" s="78" customFormat="1" ht="12.75">
      <c r="A445" s="274">
        <v>315</v>
      </c>
      <c r="B445" s="272">
        <v>300</v>
      </c>
      <c r="C445" s="272">
        <v>100</v>
      </c>
      <c r="D445" s="273">
        <v>100</v>
      </c>
      <c r="E445" s="273"/>
      <c r="F445" s="273"/>
      <c r="G445" s="58" t="s">
        <v>1096</v>
      </c>
      <c r="H445" s="360">
        <v>0</v>
      </c>
      <c r="I445" s="360">
        <v>0</v>
      </c>
      <c r="J445" s="56"/>
    </row>
    <row r="446" spans="1:10">
      <c r="A446" s="274">
        <v>315</v>
      </c>
      <c r="B446" s="272">
        <v>300</v>
      </c>
      <c r="C446" s="272">
        <v>100</v>
      </c>
      <c r="D446" s="273">
        <v>200</v>
      </c>
      <c r="E446" s="273"/>
      <c r="F446" s="273"/>
      <c r="G446" s="58" t="s">
        <v>1097</v>
      </c>
      <c r="H446" s="360">
        <v>0</v>
      </c>
      <c r="I446" s="360">
        <v>0</v>
      </c>
      <c r="J446" s="56"/>
    </row>
    <row r="447" spans="1:10">
      <c r="A447" s="274">
        <v>315</v>
      </c>
      <c r="B447" s="272">
        <v>300</v>
      </c>
      <c r="C447" s="272">
        <v>200</v>
      </c>
      <c r="D447" s="272"/>
      <c r="E447" s="272"/>
      <c r="F447" s="272"/>
      <c r="G447" s="55" t="s">
        <v>1098</v>
      </c>
      <c r="H447" s="363"/>
      <c r="I447" s="363">
        <v>0</v>
      </c>
      <c r="J447" s="56" t="s">
        <v>1099</v>
      </c>
    </row>
    <row r="448" spans="1:10">
      <c r="A448" s="274">
        <v>315</v>
      </c>
      <c r="B448" s="272">
        <v>300</v>
      </c>
      <c r="C448" s="272">
        <v>200</v>
      </c>
      <c r="D448" s="273">
        <v>100</v>
      </c>
      <c r="E448" s="273"/>
      <c r="F448" s="273"/>
      <c r="G448" s="58" t="s">
        <v>1096</v>
      </c>
      <c r="H448" s="360">
        <v>0</v>
      </c>
      <c r="I448" s="360">
        <v>0</v>
      </c>
      <c r="J448" s="56"/>
    </row>
    <row r="449" spans="1:10" s="78" customFormat="1" ht="12.75">
      <c r="A449" s="274">
        <v>315</v>
      </c>
      <c r="B449" s="272">
        <v>300</v>
      </c>
      <c r="C449" s="272">
        <v>200</v>
      </c>
      <c r="D449" s="273">
        <v>200</v>
      </c>
      <c r="E449" s="273"/>
      <c r="F449" s="273"/>
      <c r="G449" s="58" t="s">
        <v>1097</v>
      </c>
      <c r="H449" s="360">
        <v>0</v>
      </c>
      <c r="I449" s="360">
        <v>0</v>
      </c>
      <c r="J449" s="56"/>
    </row>
    <row r="450" spans="1:10" s="78" customFormat="1" ht="12.75">
      <c r="A450" s="274">
        <v>315</v>
      </c>
      <c r="B450" s="272">
        <v>350</v>
      </c>
      <c r="C450" s="272"/>
      <c r="D450" s="272"/>
      <c r="E450" s="273"/>
      <c r="F450" s="273"/>
      <c r="G450" s="75" t="s">
        <v>1100</v>
      </c>
      <c r="H450" s="364"/>
      <c r="I450" s="364"/>
      <c r="J450" s="77" t="s">
        <v>1101</v>
      </c>
    </row>
    <row r="451" spans="1:10" s="71" customFormat="1" ht="15.75">
      <c r="A451" s="274">
        <v>315</v>
      </c>
      <c r="B451" s="272">
        <v>400</v>
      </c>
      <c r="C451" s="272"/>
      <c r="D451" s="272"/>
      <c r="E451" s="273"/>
      <c r="F451" s="273"/>
      <c r="G451" s="75" t="s">
        <v>1102</v>
      </c>
      <c r="H451" s="364">
        <v>0</v>
      </c>
      <c r="I451" s="364">
        <v>0</v>
      </c>
      <c r="J451" s="77" t="s">
        <v>1103</v>
      </c>
    </row>
    <row r="452" spans="1:10">
      <c r="A452" s="269">
        <v>320</v>
      </c>
      <c r="B452" s="85">
        <v>0</v>
      </c>
      <c r="C452" s="85">
        <v>0</v>
      </c>
      <c r="D452" s="85">
        <v>0</v>
      </c>
      <c r="E452" s="85">
        <v>0</v>
      </c>
      <c r="F452" s="85">
        <v>0</v>
      </c>
      <c r="G452" s="73" t="s">
        <v>1104</v>
      </c>
      <c r="H452" s="363"/>
      <c r="I452" s="363">
        <v>0</v>
      </c>
      <c r="J452" s="85" t="s">
        <v>1105</v>
      </c>
    </row>
    <row r="453" spans="1:10">
      <c r="A453" s="274">
        <v>320</v>
      </c>
      <c r="B453" s="272">
        <v>100</v>
      </c>
      <c r="C453" s="272"/>
      <c r="D453" s="272"/>
      <c r="E453" s="272"/>
      <c r="F453" s="272"/>
      <c r="G453" s="55" t="s">
        <v>1106</v>
      </c>
      <c r="H453" s="363"/>
      <c r="I453" s="363">
        <v>0</v>
      </c>
      <c r="J453" s="56" t="s">
        <v>1107</v>
      </c>
    </row>
    <row r="454" spans="1:10">
      <c r="A454" s="274">
        <v>320</v>
      </c>
      <c r="B454" s="272">
        <v>100</v>
      </c>
      <c r="C454" s="272">
        <v>100</v>
      </c>
      <c r="D454" s="272"/>
      <c r="E454" s="272"/>
      <c r="F454" s="272"/>
      <c r="G454" s="55" t="s">
        <v>1108</v>
      </c>
      <c r="H454" s="363"/>
      <c r="I454" s="363">
        <v>0</v>
      </c>
      <c r="J454" s="56" t="s">
        <v>1109</v>
      </c>
    </row>
    <row r="455" spans="1:10" s="78" customFormat="1" ht="12.75">
      <c r="A455" s="274">
        <v>320</v>
      </c>
      <c r="B455" s="272">
        <v>100</v>
      </c>
      <c r="C455" s="272">
        <v>100</v>
      </c>
      <c r="D455" s="272">
        <v>100</v>
      </c>
      <c r="E455" s="272"/>
      <c r="F455" s="272"/>
      <c r="G455" s="55" t="s">
        <v>1110</v>
      </c>
      <c r="H455" s="363"/>
      <c r="I455" s="363">
        <v>0</v>
      </c>
      <c r="J455" s="56" t="s">
        <v>1111</v>
      </c>
    </row>
    <row r="456" spans="1:10" s="78" customFormat="1" ht="12.75">
      <c r="A456" s="274">
        <v>320</v>
      </c>
      <c r="B456" s="272">
        <v>100</v>
      </c>
      <c r="C456" s="272">
        <v>100</v>
      </c>
      <c r="D456" s="272">
        <v>100</v>
      </c>
      <c r="E456" s="273">
        <v>10</v>
      </c>
      <c r="F456" s="273"/>
      <c r="G456" s="86" t="s">
        <v>1112</v>
      </c>
      <c r="H456" s="364">
        <v>261263</v>
      </c>
      <c r="I456" s="364">
        <v>221816</v>
      </c>
      <c r="J456" s="56"/>
    </row>
    <row r="457" spans="1:10" s="78" customFormat="1" ht="12.75">
      <c r="A457" s="274">
        <v>320</v>
      </c>
      <c r="B457" s="272">
        <v>100</v>
      </c>
      <c r="C457" s="272">
        <v>100</v>
      </c>
      <c r="D457" s="272">
        <v>100</v>
      </c>
      <c r="E457" s="273">
        <v>20</v>
      </c>
      <c r="F457" s="273"/>
      <c r="G457" s="86" t="s">
        <v>1113</v>
      </c>
      <c r="H457" s="364">
        <v>136792</v>
      </c>
      <c r="I457" s="364">
        <v>136792</v>
      </c>
      <c r="J457" s="56"/>
    </row>
    <row r="458" spans="1:10" s="78" customFormat="1" ht="12.75">
      <c r="A458" s="274">
        <v>320</v>
      </c>
      <c r="B458" s="272">
        <v>100</v>
      </c>
      <c r="C458" s="272">
        <v>100</v>
      </c>
      <c r="D458" s="272">
        <v>100</v>
      </c>
      <c r="E458" s="272">
        <v>30</v>
      </c>
      <c r="F458" s="272"/>
      <c r="G458" s="87" t="s">
        <v>1114</v>
      </c>
      <c r="H458" s="363"/>
      <c r="I458" s="363">
        <v>0</v>
      </c>
      <c r="J458" s="56"/>
    </row>
    <row r="459" spans="1:10" s="78" customFormat="1" ht="12.75">
      <c r="A459" s="274">
        <v>320</v>
      </c>
      <c r="B459" s="272">
        <v>100</v>
      </c>
      <c r="C459" s="272">
        <v>100</v>
      </c>
      <c r="D459" s="272">
        <v>100</v>
      </c>
      <c r="E459" s="272">
        <v>30</v>
      </c>
      <c r="F459" s="273">
        <v>5</v>
      </c>
      <c r="G459" s="86" t="s">
        <v>1115</v>
      </c>
      <c r="H459" s="364">
        <v>20722</v>
      </c>
      <c r="I459" s="364">
        <v>33526</v>
      </c>
      <c r="J459" s="56"/>
    </row>
    <row r="460" spans="1:10" s="78" customFormat="1" ht="12.75">
      <c r="A460" s="274">
        <v>320</v>
      </c>
      <c r="B460" s="272">
        <v>100</v>
      </c>
      <c r="C460" s="272">
        <v>100</v>
      </c>
      <c r="D460" s="272">
        <v>100</v>
      </c>
      <c r="E460" s="272">
        <v>30</v>
      </c>
      <c r="F460" s="273">
        <v>10</v>
      </c>
      <c r="G460" s="86" t="s">
        <v>1116</v>
      </c>
      <c r="H460" s="364">
        <v>0</v>
      </c>
      <c r="I460" s="364">
        <v>0</v>
      </c>
      <c r="J460" s="56"/>
    </row>
    <row r="461" spans="1:10" s="78" customFormat="1" ht="12.75">
      <c r="A461" s="274">
        <v>320</v>
      </c>
      <c r="B461" s="272">
        <v>100</v>
      </c>
      <c r="C461" s="272">
        <v>100</v>
      </c>
      <c r="D461" s="272">
        <v>100</v>
      </c>
      <c r="E461" s="272">
        <v>40</v>
      </c>
      <c r="F461" s="272"/>
      <c r="G461" s="87" t="s">
        <v>1117</v>
      </c>
      <c r="H461" s="363"/>
      <c r="I461" s="363">
        <v>0</v>
      </c>
      <c r="J461" s="56"/>
    </row>
    <row r="462" spans="1:10" s="78" customFormat="1" ht="12.75">
      <c r="A462" s="274">
        <v>320</v>
      </c>
      <c r="B462" s="272">
        <v>100</v>
      </c>
      <c r="C462" s="272">
        <v>100</v>
      </c>
      <c r="D462" s="272">
        <v>100</v>
      </c>
      <c r="E462" s="272">
        <v>40</v>
      </c>
      <c r="F462" s="273">
        <v>5</v>
      </c>
      <c r="G462" s="86" t="s">
        <v>1118</v>
      </c>
      <c r="H462" s="364">
        <v>9308</v>
      </c>
      <c r="I462" s="364">
        <v>9308</v>
      </c>
      <c r="J462" s="56"/>
    </row>
    <row r="463" spans="1:10" s="78" customFormat="1" ht="12.75">
      <c r="A463" s="274">
        <v>320</v>
      </c>
      <c r="B463" s="272">
        <v>100</v>
      </c>
      <c r="C463" s="272">
        <v>100</v>
      </c>
      <c r="D463" s="272">
        <v>100</v>
      </c>
      <c r="E463" s="272">
        <v>40</v>
      </c>
      <c r="F463" s="273">
        <v>10</v>
      </c>
      <c r="G463" s="86" t="s">
        <v>1119</v>
      </c>
      <c r="H463" s="364">
        <v>0</v>
      </c>
      <c r="I463" s="364">
        <v>0</v>
      </c>
      <c r="J463" s="56"/>
    </row>
    <row r="464" spans="1:10" s="78" customFormat="1" ht="12.75">
      <c r="A464" s="274">
        <v>320</v>
      </c>
      <c r="B464" s="272">
        <v>100</v>
      </c>
      <c r="C464" s="272">
        <v>100</v>
      </c>
      <c r="D464" s="272">
        <v>100</v>
      </c>
      <c r="E464" s="272">
        <v>50</v>
      </c>
      <c r="F464" s="272"/>
      <c r="G464" s="87" t="s">
        <v>1120</v>
      </c>
      <c r="H464" s="363"/>
      <c r="I464" s="363"/>
      <c r="J464" s="56"/>
    </row>
    <row r="465" spans="1:10" s="78" customFormat="1" ht="12.75">
      <c r="A465" s="274">
        <v>320</v>
      </c>
      <c r="B465" s="272">
        <v>100</v>
      </c>
      <c r="C465" s="272">
        <v>100</v>
      </c>
      <c r="D465" s="272">
        <v>100</v>
      </c>
      <c r="E465" s="272">
        <v>50</v>
      </c>
      <c r="F465" s="273">
        <v>5</v>
      </c>
      <c r="G465" s="86" t="s">
        <v>1121</v>
      </c>
      <c r="H465" s="364">
        <v>0</v>
      </c>
      <c r="I465" s="364">
        <v>0</v>
      </c>
      <c r="J465" s="56"/>
    </row>
    <row r="466" spans="1:10" s="78" customFormat="1" ht="12.75">
      <c r="A466" s="274">
        <v>320</v>
      </c>
      <c r="B466" s="272">
        <v>100</v>
      </c>
      <c r="C466" s="272">
        <v>100</v>
      </c>
      <c r="D466" s="272">
        <v>100</v>
      </c>
      <c r="E466" s="272">
        <v>50</v>
      </c>
      <c r="F466" s="273">
        <v>10</v>
      </c>
      <c r="G466" s="86" t="s">
        <v>1122</v>
      </c>
      <c r="H466" s="364">
        <v>0</v>
      </c>
      <c r="I466" s="364">
        <v>0</v>
      </c>
      <c r="J466" s="56"/>
    </row>
    <row r="467" spans="1:10" s="78" customFormat="1" ht="12.75">
      <c r="A467" s="274">
        <v>320</v>
      </c>
      <c r="B467" s="272">
        <v>100</v>
      </c>
      <c r="C467" s="272">
        <v>100</v>
      </c>
      <c r="D467" s="272">
        <v>100</v>
      </c>
      <c r="E467" s="272">
        <v>50</v>
      </c>
      <c r="F467" s="273">
        <v>15</v>
      </c>
      <c r="G467" s="86" t="s">
        <v>1123</v>
      </c>
      <c r="H467" s="364">
        <v>0</v>
      </c>
      <c r="I467" s="364">
        <v>0</v>
      </c>
      <c r="J467" s="56"/>
    </row>
    <row r="468" spans="1:10" s="78" customFormat="1" ht="12.75">
      <c r="A468" s="274">
        <v>320</v>
      </c>
      <c r="B468" s="272">
        <v>100</v>
      </c>
      <c r="C468" s="272">
        <v>100</v>
      </c>
      <c r="D468" s="272">
        <v>100</v>
      </c>
      <c r="E468" s="272">
        <v>50</v>
      </c>
      <c r="F468" s="273">
        <v>20</v>
      </c>
      <c r="G468" s="86" t="s">
        <v>1124</v>
      </c>
      <c r="H468" s="364">
        <v>0</v>
      </c>
      <c r="I468" s="364">
        <v>0</v>
      </c>
      <c r="J468" s="56"/>
    </row>
    <row r="469" spans="1:10" s="78" customFormat="1" ht="12.75">
      <c r="A469" s="274">
        <v>320</v>
      </c>
      <c r="B469" s="272">
        <v>100</v>
      </c>
      <c r="C469" s="272">
        <v>100</v>
      </c>
      <c r="D469" s="272">
        <v>100</v>
      </c>
      <c r="E469" s="272">
        <v>90</v>
      </c>
      <c r="F469" s="272"/>
      <c r="G469" s="87" t="s">
        <v>1125</v>
      </c>
      <c r="H469" s="363"/>
      <c r="I469" s="363">
        <v>0</v>
      </c>
      <c r="J469" s="56"/>
    </row>
    <row r="470" spans="1:10" s="78" customFormat="1" ht="12.75">
      <c r="A470" s="274">
        <v>320</v>
      </c>
      <c r="B470" s="272">
        <v>100</v>
      </c>
      <c r="C470" s="272">
        <v>100</v>
      </c>
      <c r="D470" s="272">
        <v>100</v>
      </c>
      <c r="E470" s="272">
        <v>90</v>
      </c>
      <c r="F470" s="273">
        <v>5</v>
      </c>
      <c r="G470" s="86" t="s">
        <v>1126</v>
      </c>
      <c r="H470" s="364">
        <v>115447</v>
      </c>
      <c r="I470" s="364">
        <v>106488</v>
      </c>
      <c r="J470" s="56"/>
    </row>
    <row r="471" spans="1:10">
      <c r="A471" s="274">
        <v>320</v>
      </c>
      <c r="B471" s="272">
        <v>100</v>
      </c>
      <c r="C471" s="272">
        <v>100</v>
      </c>
      <c r="D471" s="272">
        <v>100</v>
      </c>
      <c r="E471" s="272">
        <v>90</v>
      </c>
      <c r="F471" s="273">
        <v>10</v>
      </c>
      <c r="G471" s="86" t="s">
        <v>1127</v>
      </c>
      <c r="H471" s="364">
        <v>0</v>
      </c>
      <c r="I471" s="364">
        <v>0</v>
      </c>
      <c r="J471" s="56"/>
    </row>
    <row r="472" spans="1:10">
      <c r="A472" s="274">
        <v>320</v>
      </c>
      <c r="B472" s="272">
        <v>100</v>
      </c>
      <c r="C472" s="272">
        <v>100</v>
      </c>
      <c r="D472" s="272">
        <v>200</v>
      </c>
      <c r="E472" s="272"/>
      <c r="F472" s="272"/>
      <c r="G472" s="55" t="s">
        <v>1128</v>
      </c>
      <c r="H472" s="363"/>
      <c r="I472" s="363">
        <v>0</v>
      </c>
      <c r="J472" s="56" t="s">
        <v>1129</v>
      </c>
    </row>
    <row r="473" spans="1:10" s="78" customFormat="1" ht="12.75">
      <c r="A473" s="274">
        <v>320</v>
      </c>
      <c r="B473" s="272">
        <v>100</v>
      </c>
      <c r="C473" s="272">
        <v>100</v>
      </c>
      <c r="D473" s="272">
        <v>200</v>
      </c>
      <c r="E473" s="273">
        <v>10</v>
      </c>
      <c r="F473" s="273"/>
      <c r="G473" s="86" t="s">
        <v>1112</v>
      </c>
      <c r="H473" s="364">
        <v>0</v>
      </c>
      <c r="I473" s="364">
        <v>0</v>
      </c>
      <c r="J473" s="56"/>
    </row>
    <row r="474" spans="1:10">
      <c r="A474" s="274">
        <v>320</v>
      </c>
      <c r="B474" s="272">
        <v>100</v>
      </c>
      <c r="C474" s="272">
        <v>100</v>
      </c>
      <c r="D474" s="272">
        <v>200</v>
      </c>
      <c r="E474" s="273">
        <v>20</v>
      </c>
      <c r="F474" s="273"/>
      <c r="G474" s="86" t="s">
        <v>1113</v>
      </c>
      <c r="H474" s="364">
        <v>0</v>
      </c>
      <c r="I474" s="364">
        <v>0</v>
      </c>
      <c r="J474" s="56"/>
    </row>
    <row r="475" spans="1:10">
      <c r="A475" s="274">
        <v>320</v>
      </c>
      <c r="B475" s="272">
        <v>100</v>
      </c>
      <c r="C475" s="272">
        <v>100</v>
      </c>
      <c r="D475" s="272">
        <v>200</v>
      </c>
      <c r="E475" s="272">
        <v>30</v>
      </c>
      <c r="F475" s="272"/>
      <c r="G475" s="87" t="s">
        <v>1114</v>
      </c>
      <c r="H475" s="363"/>
      <c r="I475" s="363">
        <v>0</v>
      </c>
      <c r="J475" s="56"/>
    </row>
    <row r="476" spans="1:10">
      <c r="A476" s="274">
        <v>320</v>
      </c>
      <c r="B476" s="272">
        <v>100</v>
      </c>
      <c r="C476" s="272">
        <v>100</v>
      </c>
      <c r="D476" s="272">
        <v>200</v>
      </c>
      <c r="E476" s="272">
        <v>30</v>
      </c>
      <c r="F476" s="273">
        <v>5</v>
      </c>
      <c r="G476" s="86" t="s">
        <v>1115</v>
      </c>
      <c r="H476" s="364">
        <v>0</v>
      </c>
      <c r="I476" s="364">
        <v>0</v>
      </c>
      <c r="J476" s="56"/>
    </row>
    <row r="477" spans="1:10">
      <c r="A477" s="274">
        <v>320</v>
      </c>
      <c r="B477" s="272">
        <v>100</v>
      </c>
      <c r="C477" s="272">
        <v>100</v>
      </c>
      <c r="D477" s="272">
        <v>200</v>
      </c>
      <c r="E477" s="272">
        <v>30</v>
      </c>
      <c r="F477" s="273">
        <v>10</v>
      </c>
      <c r="G477" s="86" t="s">
        <v>1116</v>
      </c>
      <c r="H477" s="364">
        <v>0</v>
      </c>
      <c r="I477" s="364">
        <v>0</v>
      </c>
      <c r="J477" s="56"/>
    </row>
    <row r="478" spans="1:10">
      <c r="A478" s="274">
        <v>320</v>
      </c>
      <c r="B478" s="272">
        <v>100</v>
      </c>
      <c r="C478" s="272">
        <v>100</v>
      </c>
      <c r="D478" s="272">
        <v>200</v>
      </c>
      <c r="E478" s="272">
        <v>40</v>
      </c>
      <c r="F478" s="272"/>
      <c r="G478" s="87" t="s">
        <v>1117</v>
      </c>
      <c r="H478" s="363"/>
      <c r="I478" s="363">
        <v>0</v>
      </c>
      <c r="J478" s="56"/>
    </row>
    <row r="479" spans="1:10" s="78" customFormat="1" ht="12.75">
      <c r="A479" s="274">
        <v>320</v>
      </c>
      <c r="B479" s="272">
        <v>100</v>
      </c>
      <c r="C479" s="272">
        <v>100</v>
      </c>
      <c r="D479" s="272">
        <v>200</v>
      </c>
      <c r="E479" s="272">
        <v>40</v>
      </c>
      <c r="F479" s="273">
        <v>5</v>
      </c>
      <c r="G479" s="86" t="s">
        <v>1118</v>
      </c>
      <c r="H479" s="364">
        <v>0</v>
      </c>
      <c r="I479" s="364">
        <v>0</v>
      </c>
      <c r="J479" s="56"/>
    </row>
    <row r="480" spans="1:10" s="78" customFormat="1" ht="12.75">
      <c r="A480" s="274">
        <v>320</v>
      </c>
      <c r="B480" s="272">
        <v>100</v>
      </c>
      <c r="C480" s="272">
        <v>100</v>
      </c>
      <c r="D480" s="272">
        <v>200</v>
      </c>
      <c r="E480" s="272">
        <v>40</v>
      </c>
      <c r="F480" s="273">
        <v>10</v>
      </c>
      <c r="G480" s="86" t="s">
        <v>1119</v>
      </c>
      <c r="H480" s="364">
        <v>0</v>
      </c>
      <c r="I480" s="364">
        <v>0</v>
      </c>
      <c r="J480" s="56"/>
    </row>
    <row r="481" spans="1:10" s="78" customFormat="1" ht="12.75">
      <c r="A481" s="274">
        <v>320</v>
      </c>
      <c r="B481" s="272">
        <v>100</v>
      </c>
      <c r="C481" s="272">
        <v>100</v>
      </c>
      <c r="D481" s="272">
        <v>200</v>
      </c>
      <c r="E481" s="272">
        <v>50</v>
      </c>
      <c r="F481" s="272"/>
      <c r="G481" s="87" t="s">
        <v>1120</v>
      </c>
      <c r="H481" s="363"/>
      <c r="I481" s="363">
        <v>0</v>
      </c>
      <c r="J481" s="56"/>
    </row>
    <row r="482" spans="1:10" s="78" customFormat="1" ht="12.75">
      <c r="A482" s="274">
        <v>320</v>
      </c>
      <c r="B482" s="272">
        <v>100</v>
      </c>
      <c r="C482" s="272">
        <v>100</v>
      </c>
      <c r="D482" s="272">
        <v>200</v>
      </c>
      <c r="E482" s="272">
        <v>50</v>
      </c>
      <c r="F482" s="273">
        <v>5</v>
      </c>
      <c r="G482" s="86" t="s">
        <v>1121</v>
      </c>
      <c r="H482" s="364">
        <v>0</v>
      </c>
      <c r="I482" s="364">
        <v>0</v>
      </c>
      <c r="J482" s="56"/>
    </row>
    <row r="483" spans="1:10" s="78" customFormat="1" ht="12.75">
      <c r="A483" s="274">
        <v>320</v>
      </c>
      <c r="B483" s="272">
        <v>100</v>
      </c>
      <c r="C483" s="272">
        <v>100</v>
      </c>
      <c r="D483" s="272">
        <v>200</v>
      </c>
      <c r="E483" s="272">
        <v>50</v>
      </c>
      <c r="F483" s="273">
        <v>10</v>
      </c>
      <c r="G483" s="86" t="s">
        <v>1122</v>
      </c>
      <c r="H483" s="364">
        <v>0</v>
      </c>
      <c r="I483" s="364">
        <v>0</v>
      </c>
      <c r="J483" s="56"/>
    </row>
    <row r="484" spans="1:10" s="78" customFormat="1" ht="12.75">
      <c r="A484" s="274">
        <v>320</v>
      </c>
      <c r="B484" s="272">
        <v>100</v>
      </c>
      <c r="C484" s="272">
        <v>100</v>
      </c>
      <c r="D484" s="272">
        <v>200</v>
      </c>
      <c r="E484" s="272">
        <v>50</v>
      </c>
      <c r="F484" s="273">
        <v>15</v>
      </c>
      <c r="G484" s="86" t="s">
        <v>1123</v>
      </c>
      <c r="H484" s="364">
        <v>0</v>
      </c>
      <c r="I484" s="364">
        <v>0</v>
      </c>
      <c r="J484" s="56"/>
    </row>
    <row r="485" spans="1:10" s="78" customFormat="1" ht="12.75">
      <c r="A485" s="274">
        <v>320</v>
      </c>
      <c r="B485" s="272">
        <v>100</v>
      </c>
      <c r="C485" s="272">
        <v>100</v>
      </c>
      <c r="D485" s="272">
        <v>200</v>
      </c>
      <c r="E485" s="272">
        <v>50</v>
      </c>
      <c r="F485" s="273">
        <v>20</v>
      </c>
      <c r="G485" s="86" t="s">
        <v>1124</v>
      </c>
      <c r="H485" s="364">
        <v>0</v>
      </c>
      <c r="I485" s="364">
        <v>0</v>
      </c>
      <c r="J485" s="56"/>
    </row>
    <row r="486" spans="1:10" s="78" customFormat="1" ht="12.75">
      <c r="A486" s="274">
        <v>320</v>
      </c>
      <c r="B486" s="272">
        <v>100</v>
      </c>
      <c r="C486" s="272">
        <v>100</v>
      </c>
      <c r="D486" s="272">
        <v>200</v>
      </c>
      <c r="E486" s="272">
        <v>90</v>
      </c>
      <c r="F486" s="272"/>
      <c r="G486" s="87" t="s">
        <v>1125</v>
      </c>
      <c r="H486" s="363"/>
      <c r="I486" s="363">
        <v>0</v>
      </c>
      <c r="J486" s="56"/>
    </row>
    <row r="487" spans="1:10" s="78" customFormat="1" ht="12.75">
      <c r="A487" s="274">
        <v>320</v>
      </c>
      <c r="B487" s="272">
        <v>100</v>
      </c>
      <c r="C487" s="272">
        <v>100</v>
      </c>
      <c r="D487" s="272">
        <v>200</v>
      </c>
      <c r="E487" s="272">
        <v>90</v>
      </c>
      <c r="F487" s="273">
        <v>5</v>
      </c>
      <c r="G487" s="86" t="s">
        <v>1126</v>
      </c>
      <c r="H487" s="364">
        <v>0</v>
      </c>
      <c r="I487" s="364">
        <v>0</v>
      </c>
      <c r="J487" s="56"/>
    </row>
    <row r="488" spans="1:10">
      <c r="A488" s="274">
        <v>320</v>
      </c>
      <c r="B488" s="272">
        <v>100</v>
      </c>
      <c r="C488" s="272">
        <v>100</v>
      </c>
      <c r="D488" s="272">
        <v>200</v>
      </c>
      <c r="E488" s="272">
        <v>90</v>
      </c>
      <c r="F488" s="273">
        <v>10</v>
      </c>
      <c r="G488" s="86" t="s">
        <v>1127</v>
      </c>
      <c r="H488" s="364">
        <v>0</v>
      </c>
      <c r="I488" s="364">
        <v>0</v>
      </c>
      <c r="J488" s="56"/>
    </row>
    <row r="489" spans="1:10">
      <c r="A489" s="274">
        <v>320</v>
      </c>
      <c r="B489" s="272">
        <v>100</v>
      </c>
      <c r="C489" s="272">
        <v>100</v>
      </c>
      <c r="D489" s="273">
        <v>300</v>
      </c>
      <c r="E489" s="273"/>
      <c r="F489" s="273"/>
      <c r="G489" s="58" t="s">
        <v>1130</v>
      </c>
      <c r="H489" s="364">
        <v>0</v>
      </c>
      <c r="I489" s="364">
        <v>0</v>
      </c>
      <c r="J489" s="56" t="s">
        <v>1131</v>
      </c>
    </row>
    <row r="490" spans="1:10">
      <c r="A490" s="274">
        <v>320</v>
      </c>
      <c r="B490" s="272">
        <v>100</v>
      </c>
      <c r="C490" s="272">
        <v>200</v>
      </c>
      <c r="D490" s="272"/>
      <c r="E490" s="272"/>
      <c r="F490" s="272"/>
      <c r="G490" s="55" t="s">
        <v>1132</v>
      </c>
      <c r="H490" s="363"/>
      <c r="I490" s="363">
        <v>0</v>
      </c>
      <c r="J490" s="56" t="s">
        <v>1133</v>
      </c>
    </row>
    <row r="491" spans="1:10">
      <c r="A491" s="274">
        <v>320</v>
      </c>
      <c r="B491" s="272">
        <v>100</v>
      </c>
      <c r="C491" s="272">
        <v>200</v>
      </c>
      <c r="D491" s="272">
        <v>100</v>
      </c>
      <c r="E491" s="272"/>
      <c r="F491" s="272"/>
      <c r="G491" s="55" t="s">
        <v>1134</v>
      </c>
      <c r="H491" s="363"/>
      <c r="I491" s="363">
        <v>0</v>
      </c>
      <c r="J491" s="56" t="s">
        <v>1135</v>
      </c>
    </row>
    <row r="492" spans="1:10" s="78" customFormat="1" ht="12.75">
      <c r="A492" s="274">
        <v>320</v>
      </c>
      <c r="B492" s="272">
        <v>100</v>
      </c>
      <c r="C492" s="272">
        <v>200</v>
      </c>
      <c r="D492" s="272">
        <v>100</v>
      </c>
      <c r="E492" s="273">
        <v>10</v>
      </c>
      <c r="F492" s="273"/>
      <c r="G492" s="86" t="s">
        <v>1112</v>
      </c>
      <c r="H492" s="364">
        <v>373469</v>
      </c>
      <c r="I492" s="364">
        <v>289428</v>
      </c>
      <c r="J492" s="56"/>
    </row>
    <row r="493" spans="1:10" s="78" customFormat="1" ht="12.75">
      <c r="A493" s="274">
        <v>320</v>
      </c>
      <c r="B493" s="272">
        <v>100</v>
      </c>
      <c r="C493" s="272">
        <v>200</v>
      </c>
      <c r="D493" s="272">
        <v>100</v>
      </c>
      <c r="E493" s="273">
        <v>20</v>
      </c>
      <c r="F493" s="273"/>
      <c r="G493" s="86" t="s">
        <v>1113</v>
      </c>
      <c r="H493" s="364">
        <v>35732</v>
      </c>
      <c r="I493" s="364">
        <v>34630</v>
      </c>
      <c r="J493" s="56"/>
    </row>
    <row r="494" spans="1:10" s="78" customFormat="1" ht="12.75">
      <c r="A494" s="274">
        <v>320</v>
      </c>
      <c r="B494" s="272">
        <v>100</v>
      </c>
      <c r="C494" s="272">
        <v>200</v>
      </c>
      <c r="D494" s="272">
        <v>100</v>
      </c>
      <c r="E494" s="273">
        <v>30</v>
      </c>
      <c r="F494" s="273"/>
      <c r="G494" s="86" t="s">
        <v>1136</v>
      </c>
      <c r="H494" s="364">
        <v>20822</v>
      </c>
      <c r="I494" s="364">
        <v>33214</v>
      </c>
      <c r="J494" s="56"/>
    </row>
    <row r="495" spans="1:10" s="78" customFormat="1" ht="12.75">
      <c r="A495" s="274">
        <v>320</v>
      </c>
      <c r="B495" s="272">
        <v>100</v>
      </c>
      <c r="C495" s="272">
        <v>200</v>
      </c>
      <c r="D495" s="272">
        <v>100</v>
      </c>
      <c r="E495" s="273">
        <v>40</v>
      </c>
      <c r="F495" s="273"/>
      <c r="G495" s="86" t="s">
        <v>1137</v>
      </c>
      <c r="H495" s="364">
        <v>2002</v>
      </c>
      <c r="I495" s="364">
        <v>2002</v>
      </c>
      <c r="J495" s="56"/>
    </row>
    <row r="496" spans="1:10" s="78" customFormat="1" ht="12.75">
      <c r="A496" s="274">
        <v>320</v>
      </c>
      <c r="B496" s="272">
        <v>100</v>
      </c>
      <c r="C496" s="272">
        <v>200</v>
      </c>
      <c r="D496" s="272">
        <v>100</v>
      </c>
      <c r="E496" s="272">
        <v>50</v>
      </c>
      <c r="F496" s="272"/>
      <c r="G496" s="87" t="s">
        <v>1138</v>
      </c>
      <c r="H496" s="363"/>
      <c r="I496" s="363"/>
      <c r="J496" s="56"/>
    </row>
    <row r="497" spans="1:10" s="78" customFormat="1" ht="12.75">
      <c r="A497" s="274">
        <v>320</v>
      </c>
      <c r="B497" s="272">
        <v>100</v>
      </c>
      <c r="C497" s="272">
        <v>200</v>
      </c>
      <c r="D497" s="272">
        <v>100</v>
      </c>
      <c r="E497" s="272">
        <v>50</v>
      </c>
      <c r="F497" s="273">
        <v>5</v>
      </c>
      <c r="G497" s="86" t="s">
        <v>1121</v>
      </c>
      <c r="H497" s="364">
        <v>0</v>
      </c>
      <c r="I497" s="364">
        <v>0</v>
      </c>
      <c r="J497" s="56"/>
    </row>
    <row r="498" spans="1:10" s="78" customFormat="1" ht="12.75">
      <c r="A498" s="274">
        <v>320</v>
      </c>
      <c r="B498" s="272">
        <v>100</v>
      </c>
      <c r="C498" s="272">
        <v>200</v>
      </c>
      <c r="D498" s="272">
        <v>100</v>
      </c>
      <c r="E498" s="272">
        <v>50</v>
      </c>
      <c r="F498" s="273">
        <v>10</v>
      </c>
      <c r="G498" s="86" t="s">
        <v>1122</v>
      </c>
      <c r="H498" s="364">
        <v>0</v>
      </c>
      <c r="I498" s="364">
        <v>0</v>
      </c>
      <c r="J498" s="56"/>
    </row>
    <row r="499" spans="1:10" s="78" customFormat="1" ht="12.75">
      <c r="A499" s="274">
        <v>320</v>
      </c>
      <c r="B499" s="272">
        <v>100</v>
      </c>
      <c r="C499" s="272">
        <v>200</v>
      </c>
      <c r="D499" s="272">
        <v>100</v>
      </c>
      <c r="E499" s="272">
        <v>50</v>
      </c>
      <c r="F499" s="273">
        <v>15</v>
      </c>
      <c r="G499" s="86" t="s">
        <v>1139</v>
      </c>
      <c r="H499" s="364">
        <v>1200</v>
      </c>
      <c r="I499" s="364">
        <v>1022</v>
      </c>
      <c r="J499" s="56"/>
    </row>
    <row r="500" spans="1:10">
      <c r="A500" s="274">
        <v>320</v>
      </c>
      <c r="B500" s="272">
        <v>100</v>
      </c>
      <c r="C500" s="272">
        <v>200</v>
      </c>
      <c r="D500" s="272">
        <v>100</v>
      </c>
      <c r="E500" s="273">
        <v>90</v>
      </c>
      <c r="F500" s="273"/>
      <c r="G500" s="86" t="s">
        <v>1140</v>
      </c>
      <c r="H500" s="364">
        <v>116982</v>
      </c>
      <c r="I500" s="364">
        <v>95937</v>
      </c>
      <c r="J500" s="56"/>
    </row>
    <row r="501" spans="1:10" s="78" customFormat="1" ht="12.75">
      <c r="A501" s="274">
        <v>320</v>
      </c>
      <c r="B501" s="272">
        <v>100</v>
      </c>
      <c r="C501" s="272">
        <v>200</v>
      </c>
      <c r="D501" s="272">
        <v>200</v>
      </c>
      <c r="E501" s="272"/>
      <c r="F501" s="272"/>
      <c r="G501" s="55" t="s">
        <v>1141</v>
      </c>
      <c r="H501" s="363"/>
      <c r="I501" s="363">
        <v>0</v>
      </c>
      <c r="J501" s="56" t="s">
        <v>1142</v>
      </c>
    </row>
    <row r="502" spans="1:10" s="78" customFormat="1" ht="12.75">
      <c r="A502" s="274">
        <v>320</v>
      </c>
      <c r="B502" s="272">
        <v>100</v>
      </c>
      <c r="C502" s="272">
        <v>200</v>
      </c>
      <c r="D502" s="272">
        <v>200</v>
      </c>
      <c r="E502" s="273">
        <v>10</v>
      </c>
      <c r="F502" s="273"/>
      <c r="G502" s="86" t="s">
        <v>1112</v>
      </c>
      <c r="H502" s="364">
        <v>6428</v>
      </c>
      <c r="I502" s="364">
        <v>80150</v>
      </c>
      <c r="J502" s="56"/>
    </row>
    <row r="503" spans="1:10" s="78" customFormat="1" ht="12.75">
      <c r="A503" s="274">
        <v>320</v>
      </c>
      <c r="B503" s="272">
        <v>100</v>
      </c>
      <c r="C503" s="272">
        <v>200</v>
      </c>
      <c r="D503" s="272">
        <v>200</v>
      </c>
      <c r="E503" s="273">
        <v>20</v>
      </c>
      <c r="F503" s="273"/>
      <c r="G503" s="86" t="s">
        <v>1113</v>
      </c>
      <c r="H503" s="364">
        <v>182</v>
      </c>
      <c r="I503" s="364">
        <v>1284</v>
      </c>
      <c r="J503" s="56"/>
    </row>
    <row r="504" spans="1:10" s="78" customFormat="1" ht="12.75">
      <c r="A504" s="274">
        <v>320</v>
      </c>
      <c r="B504" s="272">
        <v>100</v>
      </c>
      <c r="C504" s="272">
        <v>200</v>
      </c>
      <c r="D504" s="272">
        <v>200</v>
      </c>
      <c r="E504" s="273">
        <v>30</v>
      </c>
      <c r="F504" s="273"/>
      <c r="G504" s="86" t="s">
        <v>1136</v>
      </c>
      <c r="H504" s="364">
        <v>672</v>
      </c>
      <c r="I504" s="364">
        <v>5536</v>
      </c>
      <c r="J504" s="56"/>
    </row>
    <row r="505" spans="1:10" s="78" customFormat="1" ht="12.75">
      <c r="A505" s="274">
        <v>320</v>
      </c>
      <c r="B505" s="272">
        <v>100</v>
      </c>
      <c r="C505" s="272">
        <v>200</v>
      </c>
      <c r="D505" s="272">
        <v>200</v>
      </c>
      <c r="E505" s="273">
        <v>40</v>
      </c>
      <c r="F505" s="273"/>
      <c r="G505" s="86" t="s">
        <v>1137</v>
      </c>
      <c r="H505" s="364">
        <v>0</v>
      </c>
      <c r="I505" s="364">
        <v>0</v>
      </c>
      <c r="J505" s="56"/>
    </row>
    <row r="506" spans="1:10" s="78" customFormat="1" ht="12.75">
      <c r="A506" s="274">
        <v>320</v>
      </c>
      <c r="B506" s="272">
        <v>100</v>
      </c>
      <c r="C506" s="272">
        <v>200</v>
      </c>
      <c r="D506" s="272">
        <v>200</v>
      </c>
      <c r="E506" s="272">
        <v>50</v>
      </c>
      <c r="F506" s="272"/>
      <c r="G506" s="87" t="s">
        <v>1138</v>
      </c>
      <c r="H506" s="363"/>
      <c r="I506" s="363">
        <v>0</v>
      </c>
      <c r="J506" s="56"/>
    </row>
    <row r="507" spans="1:10" s="78" customFormat="1" ht="12.75">
      <c r="A507" s="274">
        <v>320</v>
      </c>
      <c r="B507" s="272">
        <v>100</v>
      </c>
      <c r="C507" s="272">
        <v>200</v>
      </c>
      <c r="D507" s="272">
        <v>200</v>
      </c>
      <c r="E507" s="272">
        <v>50</v>
      </c>
      <c r="F507" s="273">
        <v>5</v>
      </c>
      <c r="G507" s="86" t="s">
        <v>1121</v>
      </c>
      <c r="H507" s="364">
        <v>0</v>
      </c>
      <c r="I507" s="364">
        <v>0</v>
      </c>
      <c r="J507" s="56"/>
    </row>
    <row r="508" spans="1:10" s="78" customFormat="1" ht="12.75">
      <c r="A508" s="274">
        <v>320</v>
      </c>
      <c r="B508" s="272">
        <v>100</v>
      </c>
      <c r="C508" s="272">
        <v>200</v>
      </c>
      <c r="D508" s="272">
        <v>200</v>
      </c>
      <c r="E508" s="272">
        <v>50</v>
      </c>
      <c r="F508" s="273">
        <v>10</v>
      </c>
      <c r="G508" s="86" t="s">
        <v>1122</v>
      </c>
      <c r="H508" s="364">
        <v>0</v>
      </c>
      <c r="I508" s="364">
        <v>0</v>
      </c>
      <c r="J508" s="56"/>
    </row>
    <row r="509" spans="1:10" s="78" customFormat="1" ht="12.75">
      <c r="A509" s="274">
        <v>320</v>
      </c>
      <c r="B509" s="272">
        <v>100</v>
      </c>
      <c r="C509" s="272">
        <v>200</v>
      </c>
      <c r="D509" s="272">
        <v>200</v>
      </c>
      <c r="E509" s="272">
        <v>50</v>
      </c>
      <c r="F509" s="273">
        <v>15</v>
      </c>
      <c r="G509" s="86" t="s">
        <v>1139</v>
      </c>
      <c r="H509" s="364">
        <v>0</v>
      </c>
      <c r="I509" s="364">
        <v>0</v>
      </c>
      <c r="J509" s="56"/>
    </row>
    <row r="510" spans="1:10" s="78" customFormat="1" ht="12.75">
      <c r="A510" s="274">
        <v>320</v>
      </c>
      <c r="B510" s="272">
        <v>100</v>
      </c>
      <c r="C510" s="272">
        <v>200</v>
      </c>
      <c r="D510" s="272">
        <v>200</v>
      </c>
      <c r="E510" s="273">
        <v>90</v>
      </c>
      <c r="F510" s="273"/>
      <c r="G510" s="86" t="s">
        <v>1140</v>
      </c>
      <c r="H510" s="364">
        <v>1871</v>
      </c>
      <c r="I510" s="364">
        <v>23281</v>
      </c>
      <c r="J510" s="56"/>
    </row>
    <row r="511" spans="1:10">
      <c r="A511" s="274">
        <v>320</v>
      </c>
      <c r="B511" s="272">
        <v>100</v>
      </c>
      <c r="C511" s="272">
        <v>200</v>
      </c>
      <c r="D511" s="273">
        <v>300</v>
      </c>
      <c r="E511" s="273"/>
      <c r="F511" s="273"/>
      <c r="G511" s="58" t="s">
        <v>1130</v>
      </c>
      <c r="H511" s="364">
        <v>0</v>
      </c>
      <c r="I511" s="364">
        <v>0</v>
      </c>
      <c r="J511" s="56" t="s">
        <v>1143</v>
      </c>
    </row>
    <row r="512" spans="1:10">
      <c r="A512" s="274">
        <v>320</v>
      </c>
      <c r="B512" s="272">
        <v>200</v>
      </c>
      <c r="C512" s="272"/>
      <c r="D512" s="272"/>
      <c r="E512" s="272"/>
      <c r="F512" s="272"/>
      <c r="G512" s="76" t="s">
        <v>1144</v>
      </c>
      <c r="H512" s="363"/>
      <c r="I512" s="363">
        <v>0</v>
      </c>
      <c r="J512" s="56" t="s">
        <v>1145</v>
      </c>
    </row>
    <row r="513" spans="1:10" s="78" customFormat="1" ht="12.75">
      <c r="A513" s="274">
        <v>320</v>
      </c>
      <c r="B513" s="272">
        <v>200</v>
      </c>
      <c r="C513" s="272">
        <v>100</v>
      </c>
      <c r="D513" s="272"/>
      <c r="E513" s="272"/>
      <c r="F513" s="272"/>
      <c r="G513" s="55" t="s">
        <v>1146</v>
      </c>
      <c r="H513" s="363"/>
      <c r="I513" s="363"/>
      <c r="J513" s="56" t="s">
        <v>1147</v>
      </c>
    </row>
    <row r="514" spans="1:10" s="78" customFormat="1" ht="12.75">
      <c r="A514" s="274">
        <v>320</v>
      </c>
      <c r="B514" s="272">
        <v>200</v>
      </c>
      <c r="C514" s="272">
        <v>100</v>
      </c>
      <c r="D514" s="273">
        <v>100</v>
      </c>
      <c r="E514" s="273"/>
      <c r="F514" s="273"/>
      <c r="G514" s="86" t="s">
        <v>1112</v>
      </c>
      <c r="H514" s="364">
        <v>1144524</v>
      </c>
      <c r="I514" s="364">
        <v>1124756</v>
      </c>
      <c r="J514" s="56"/>
    </row>
    <row r="515" spans="1:10" s="78" customFormat="1" ht="12.75">
      <c r="A515" s="274">
        <v>320</v>
      </c>
      <c r="B515" s="272">
        <v>200</v>
      </c>
      <c r="C515" s="272">
        <v>100</v>
      </c>
      <c r="D515" s="273">
        <v>200</v>
      </c>
      <c r="E515" s="273"/>
      <c r="F515" s="273"/>
      <c r="G515" s="86" t="s">
        <v>1148</v>
      </c>
      <c r="H515" s="364">
        <v>20477</v>
      </c>
      <c r="I515" s="364">
        <v>20477</v>
      </c>
      <c r="J515" s="56"/>
    </row>
    <row r="516" spans="1:10" s="78" customFormat="1" ht="12.75">
      <c r="A516" s="274"/>
      <c r="B516" s="272"/>
      <c r="C516" s="272"/>
      <c r="D516" s="273">
        <v>300</v>
      </c>
      <c r="E516" s="273"/>
      <c r="F516" s="273"/>
      <c r="G516" s="86" t="s">
        <v>1149</v>
      </c>
      <c r="H516" s="364">
        <v>113475</v>
      </c>
      <c r="I516" s="364">
        <v>139961</v>
      </c>
      <c r="J516" s="56"/>
    </row>
    <row r="517" spans="1:10" s="78" customFormat="1" ht="12.75">
      <c r="A517" s="274">
        <v>320</v>
      </c>
      <c r="B517" s="272">
        <v>200</v>
      </c>
      <c r="C517" s="272">
        <v>100</v>
      </c>
      <c r="D517" s="273">
        <v>400</v>
      </c>
      <c r="E517" s="273"/>
      <c r="F517" s="273"/>
      <c r="G517" s="86" t="s">
        <v>1150</v>
      </c>
      <c r="H517" s="364">
        <v>195000</v>
      </c>
      <c r="I517" s="364">
        <v>220000</v>
      </c>
      <c r="J517" s="56"/>
    </row>
    <row r="518" spans="1:10" s="78" customFormat="1" ht="12.75">
      <c r="A518" s="274">
        <v>320</v>
      </c>
      <c r="B518" s="272">
        <v>200</v>
      </c>
      <c r="C518" s="272">
        <v>100</v>
      </c>
      <c r="D518" s="273">
        <v>500</v>
      </c>
      <c r="E518" s="273"/>
      <c r="F518" s="273"/>
      <c r="G518" s="86" t="s">
        <v>1137</v>
      </c>
      <c r="H518" s="364">
        <v>90514</v>
      </c>
      <c r="I518" s="364">
        <v>101822</v>
      </c>
      <c r="J518" s="56"/>
    </row>
    <row r="519" spans="1:10" s="78" customFormat="1" ht="12.75">
      <c r="A519" s="274">
        <v>320</v>
      </c>
      <c r="B519" s="272">
        <v>200</v>
      </c>
      <c r="C519" s="272">
        <v>100</v>
      </c>
      <c r="D519" s="272">
        <v>600</v>
      </c>
      <c r="E519" s="272"/>
      <c r="F519" s="272"/>
      <c r="G519" s="87" t="s">
        <v>1120</v>
      </c>
      <c r="H519" s="364">
        <v>0</v>
      </c>
      <c r="I519" s="364">
        <v>0</v>
      </c>
      <c r="J519" s="56"/>
    </row>
    <row r="520" spans="1:10" s="78" customFormat="1" ht="12.75">
      <c r="A520" s="274">
        <v>320</v>
      </c>
      <c r="B520" s="272">
        <v>200</v>
      </c>
      <c r="C520" s="272">
        <v>100</v>
      </c>
      <c r="D520" s="273"/>
      <c r="E520" s="273">
        <v>5</v>
      </c>
      <c r="F520" s="273"/>
      <c r="G520" s="86" t="s">
        <v>1121</v>
      </c>
      <c r="H520" s="364">
        <v>0</v>
      </c>
      <c r="I520" s="364">
        <v>0</v>
      </c>
      <c r="J520" s="56"/>
    </row>
    <row r="521" spans="1:10" s="78" customFormat="1" ht="12.75">
      <c r="A521" s="274">
        <v>320</v>
      </c>
      <c r="B521" s="272">
        <v>200</v>
      </c>
      <c r="C521" s="272">
        <v>100</v>
      </c>
      <c r="D521" s="273"/>
      <c r="E521" s="273">
        <v>10</v>
      </c>
      <c r="F521" s="273"/>
      <c r="G521" s="86" t="s">
        <v>1122</v>
      </c>
      <c r="H521" s="364">
        <v>0</v>
      </c>
      <c r="I521" s="364">
        <v>0</v>
      </c>
      <c r="J521" s="56"/>
    </row>
    <row r="522" spans="1:10" s="78" customFormat="1" ht="12.75">
      <c r="A522" s="274"/>
      <c r="B522" s="272"/>
      <c r="C522" s="272"/>
      <c r="D522" s="273"/>
      <c r="E522" s="273">
        <v>15</v>
      </c>
      <c r="F522" s="273"/>
      <c r="G522" s="86" t="s">
        <v>1151</v>
      </c>
      <c r="H522" s="364">
        <v>1000</v>
      </c>
      <c r="I522" s="364">
        <v>500</v>
      </c>
      <c r="J522" s="56"/>
    </row>
    <row r="523" spans="1:10">
      <c r="A523" s="274">
        <v>320</v>
      </c>
      <c r="B523" s="272">
        <v>200</v>
      </c>
      <c r="C523" s="272">
        <v>100</v>
      </c>
      <c r="D523" s="273">
        <v>700</v>
      </c>
      <c r="E523" s="273"/>
      <c r="F523" s="273"/>
      <c r="G523" s="86" t="s">
        <v>1140</v>
      </c>
      <c r="H523" s="364">
        <v>429316</v>
      </c>
      <c r="I523" s="364">
        <v>439921</v>
      </c>
      <c r="J523" s="56"/>
    </row>
    <row r="524" spans="1:10" s="78" customFormat="1" ht="12.75">
      <c r="A524" s="274">
        <v>320</v>
      </c>
      <c r="B524" s="272">
        <v>200</v>
      </c>
      <c r="C524" s="272">
        <v>200</v>
      </c>
      <c r="D524" s="272"/>
      <c r="E524" s="272"/>
      <c r="F524" s="272"/>
      <c r="G524" s="55" t="s">
        <v>1152</v>
      </c>
      <c r="H524" s="363"/>
      <c r="I524" s="363">
        <v>0</v>
      </c>
      <c r="J524" s="56" t="s">
        <v>1153</v>
      </c>
    </row>
    <row r="525" spans="1:10" s="78" customFormat="1" ht="12.75">
      <c r="A525" s="274">
        <v>320</v>
      </c>
      <c r="B525" s="272">
        <v>200</v>
      </c>
      <c r="C525" s="272">
        <v>200</v>
      </c>
      <c r="D525" s="273">
        <v>100</v>
      </c>
      <c r="E525" s="273"/>
      <c r="F525" s="273"/>
      <c r="G525" s="86" t="s">
        <v>1112</v>
      </c>
      <c r="H525" s="364">
        <v>0</v>
      </c>
      <c r="I525" s="364">
        <v>0</v>
      </c>
      <c r="J525" s="56"/>
    </row>
    <row r="526" spans="1:10" s="78" customFormat="1" ht="12.75">
      <c r="A526" s="274">
        <v>320</v>
      </c>
      <c r="B526" s="272">
        <v>200</v>
      </c>
      <c r="C526" s="272">
        <v>200</v>
      </c>
      <c r="D526" s="273">
        <v>200</v>
      </c>
      <c r="E526" s="273"/>
      <c r="F526" s="273"/>
      <c r="G526" s="86" t="s">
        <v>1148</v>
      </c>
      <c r="H526" s="364">
        <v>0</v>
      </c>
      <c r="I526" s="364">
        <v>0</v>
      </c>
      <c r="J526" s="56"/>
    </row>
    <row r="527" spans="1:10" s="78" customFormat="1" ht="12.75">
      <c r="A527" s="274">
        <v>320</v>
      </c>
      <c r="B527" s="272">
        <v>200</v>
      </c>
      <c r="C527" s="272">
        <v>200</v>
      </c>
      <c r="D527" s="273">
        <v>300</v>
      </c>
      <c r="E527" s="273"/>
      <c r="F527" s="273"/>
      <c r="G527" s="86" t="s">
        <v>1149</v>
      </c>
      <c r="H527" s="364">
        <v>0</v>
      </c>
      <c r="I527" s="364">
        <v>0</v>
      </c>
      <c r="J527" s="56"/>
    </row>
    <row r="528" spans="1:10" s="78" customFormat="1" ht="12.75">
      <c r="A528" s="274">
        <v>320</v>
      </c>
      <c r="B528" s="272">
        <v>200</v>
      </c>
      <c r="C528" s="272">
        <v>200</v>
      </c>
      <c r="D528" s="273">
        <v>400</v>
      </c>
      <c r="E528" s="273"/>
      <c r="F528" s="273"/>
      <c r="G528" s="86" t="s">
        <v>1150</v>
      </c>
      <c r="H528" s="364">
        <v>0</v>
      </c>
      <c r="I528" s="364">
        <v>0</v>
      </c>
      <c r="J528" s="56"/>
    </row>
    <row r="529" spans="1:10" s="78" customFormat="1" ht="12.75">
      <c r="A529" s="274">
        <v>320</v>
      </c>
      <c r="B529" s="272">
        <v>200</v>
      </c>
      <c r="C529" s="272">
        <v>200</v>
      </c>
      <c r="D529" s="273">
        <v>500</v>
      </c>
      <c r="E529" s="273"/>
      <c r="F529" s="273"/>
      <c r="G529" s="86" t="s">
        <v>1137</v>
      </c>
      <c r="H529" s="364">
        <v>0</v>
      </c>
      <c r="I529" s="364">
        <v>0</v>
      </c>
      <c r="J529" s="56"/>
    </row>
    <row r="530" spans="1:10" s="78" customFormat="1" ht="12.75">
      <c r="A530" s="274">
        <v>320</v>
      </c>
      <c r="B530" s="272">
        <v>200</v>
      </c>
      <c r="C530" s="272">
        <v>200</v>
      </c>
      <c r="D530" s="272">
        <v>600</v>
      </c>
      <c r="E530" s="272"/>
      <c r="F530" s="272"/>
      <c r="G530" s="87" t="s">
        <v>1120</v>
      </c>
      <c r="H530" s="363"/>
      <c r="I530" s="363">
        <v>0</v>
      </c>
      <c r="J530" s="56"/>
    </row>
    <row r="531" spans="1:10" s="78" customFormat="1" ht="12.75">
      <c r="A531" s="274">
        <v>320</v>
      </c>
      <c r="B531" s="272">
        <v>200</v>
      </c>
      <c r="C531" s="272">
        <v>200</v>
      </c>
      <c r="D531" s="273"/>
      <c r="E531" s="273">
        <v>5</v>
      </c>
      <c r="F531" s="273"/>
      <c r="G531" s="86" t="s">
        <v>1121</v>
      </c>
      <c r="H531" s="364">
        <v>0</v>
      </c>
      <c r="I531" s="364">
        <v>0</v>
      </c>
      <c r="J531" s="56"/>
    </row>
    <row r="532" spans="1:10" s="78" customFormat="1" ht="12.75">
      <c r="A532" s="274">
        <v>320</v>
      </c>
      <c r="B532" s="272">
        <v>200</v>
      </c>
      <c r="C532" s="272">
        <v>200</v>
      </c>
      <c r="D532" s="273"/>
      <c r="E532" s="273">
        <v>10</v>
      </c>
      <c r="F532" s="273"/>
      <c r="G532" s="86" t="s">
        <v>1122</v>
      </c>
      <c r="H532" s="364">
        <v>0</v>
      </c>
      <c r="I532" s="364">
        <v>0</v>
      </c>
      <c r="J532" s="56"/>
    </row>
    <row r="533" spans="1:10" s="78" customFormat="1" ht="12.75">
      <c r="A533" s="274">
        <v>320</v>
      </c>
      <c r="B533" s="272">
        <v>200</v>
      </c>
      <c r="C533" s="272">
        <v>200</v>
      </c>
      <c r="D533" s="273"/>
      <c r="E533" s="273">
        <v>15</v>
      </c>
      <c r="F533" s="273"/>
      <c r="G533" s="86" t="s">
        <v>1151</v>
      </c>
      <c r="H533" s="364">
        <v>0</v>
      </c>
      <c r="I533" s="364">
        <v>0</v>
      </c>
      <c r="J533" s="56"/>
    </row>
    <row r="534" spans="1:10">
      <c r="A534" s="274">
        <v>320</v>
      </c>
      <c r="B534" s="272">
        <v>200</v>
      </c>
      <c r="C534" s="272">
        <v>200</v>
      </c>
      <c r="D534" s="273">
        <v>700</v>
      </c>
      <c r="E534" s="273"/>
      <c r="F534" s="273"/>
      <c r="G534" s="86" t="s">
        <v>1140</v>
      </c>
      <c r="H534" s="364">
        <v>0</v>
      </c>
      <c r="I534" s="364">
        <v>0</v>
      </c>
      <c r="J534" s="56"/>
    </row>
    <row r="535" spans="1:10" s="71" customFormat="1" ht="15.75">
      <c r="A535" s="274">
        <v>320</v>
      </c>
      <c r="B535" s="272">
        <v>200</v>
      </c>
      <c r="C535" s="273">
        <v>300</v>
      </c>
      <c r="D535" s="273"/>
      <c r="E535" s="273"/>
      <c r="F535" s="273"/>
      <c r="G535" s="58" t="s">
        <v>1154</v>
      </c>
      <c r="H535" s="364">
        <v>0</v>
      </c>
      <c r="I535" s="364">
        <v>0</v>
      </c>
      <c r="J535" s="56" t="s">
        <v>1155</v>
      </c>
    </row>
    <row r="536" spans="1:10">
      <c r="A536" s="269">
        <v>325</v>
      </c>
      <c r="B536" s="85">
        <v>0</v>
      </c>
      <c r="C536" s="85">
        <v>0</v>
      </c>
      <c r="D536" s="85">
        <v>0</v>
      </c>
      <c r="E536" s="85">
        <v>0</v>
      </c>
      <c r="F536" s="85">
        <v>0</v>
      </c>
      <c r="G536" s="73" t="s">
        <v>1156</v>
      </c>
      <c r="H536" s="363"/>
      <c r="I536" s="363">
        <v>0</v>
      </c>
      <c r="J536" s="53" t="s">
        <v>1157</v>
      </c>
    </row>
    <row r="537" spans="1:10">
      <c r="A537" s="274">
        <v>325</v>
      </c>
      <c r="B537" s="272">
        <v>100</v>
      </c>
      <c r="C537" s="272"/>
      <c r="D537" s="272"/>
      <c r="E537" s="272"/>
      <c r="F537" s="272"/>
      <c r="G537" s="55" t="s">
        <v>1158</v>
      </c>
      <c r="H537" s="363"/>
      <c r="I537" s="363">
        <v>0</v>
      </c>
      <c r="J537" s="56" t="s">
        <v>1159</v>
      </c>
    </row>
    <row r="538" spans="1:10" s="78" customFormat="1" ht="12.75">
      <c r="A538" s="274">
        <v>325</v>
      </c>
      <c r="B538" s="272">
        <v>100</v>
      </c>
      <c r="C538" s="272">
        <v>100</v>
      </c>
      <c r="D538" s="272"/>
      <c r="E538" s="272"/>
      <c r="F538" s="272"/>
      <c r="G538" s="55" t="s">
        <v>1160</v>
      </c>
      <c r="H538" s="363"/>
      <c r="I538" s="363">
        <v>0</v>
      </c>
      <c r="J538" s="56" t="s">
        <v>1161</v>
      </c>
    </row>
    <row r="539" spans="1:10" s="78" customFormat="1" ht="12.75">
      <c r="A539" s="274">
        <v>325</v>
      </c>
      <c r="B539" s="272">
        <v>100</v>
      </c>
      <c r="C539" s="272">
        <v>100</v>
      </c>
      <c r="D539" s="273">
        <v>100</v>
      </c>
      <c r="E539" s="273"/>
      <c r="F539" s="273"/>
      <c r="G539" s="86" t="s">
        <v>1112</v>
      </c>
      <c r="H539" s="364">
        <v>115003</v>
      </c>
      <c r="I539" s="364">
        <v>82287</v>
      </c>
      <c r="J539" s="56"/>
    </row>
    <row r="540" spans="1:10" s="78" customFormat="1" ht="12.75">
      <c r="A540" s="274">
        <v>325</v>
      </c>
      <c r="B540" s="272">
        <v>100</v>
      </c>
      <c r="C540" s="272">
        <v>100</v>
      </c>
      <c r="D540" s="273">
        <v>200</v>
      </c>
      <c r="E540" s="273"/>
      <c r="F540" s="273"/>
      <c r="G540" s="86" t="s">
        <v>1113</v>
      </c>
      <c r="H540" s="364">
        <v>52443</v>
      </c>
      <c r="I540" s="364">
        <v>49927</v>
      </c>
      <c r="J540" s="56"/>
    </row>
    <row r="541" spans="1:10" s="78" customFormat="1" ht="12.75">
      <c r="A541" s="274">
        <v>325</v>
      </c>
      <c r="B541" s="272">
        <v>100</v>
      </c>
      <c r="C541" s="272">
        <v>100</v>
      </c>
      <c r="D541" s="273">
        <v>300</v>
      </c>
      <c r="E541" s="273"/>
      <c r="F541" s="273"/>
      <c r="G541" s="86" t="s">
        <v>1136</v>
      </c>
      <c r="H541" s="364">
        <v>34015</v>
      </c>
      <c r="I541" s="364">
        <v>33651</v>
      </c>
      <c r="J541" s="56"/>
    </row>
    <row r="542" spans="1:10" s="78" customFormat="1" ht="12.75">
      <c r="A542" s="274">
        <v>325</v>
      </c>
      <c r="B542" s="272">
        <v>100</v>
      </c>
      <c r="C542" s="272">
        <v>100</v>
      </c>
      <c r="D542" s="273">
        <v>400</v>
      </c>
      <c r="E542" s="273"/>
      <c r="F542" s="273"/>
      <c r="G542" s="86" t="s">
        <v>1137</v>
      </c>
      <c r="H542" s="364">
        <v>224</v>
      </c>
      <c r="I542" s="364">
        <v>224</v>
      </c>
      <c r="J542" s="56"/>
    </row>
    <row r="543" spans="1:10" s="78" customFormat="1" ht="12.75">
      <c r="A543" s="274">
        <v>325</v>
      </c>
      <c r="B543" s="272">
        <v>100</v>
      </c>
      <c r="C543" s="272">
        <v>100</v>
      </c>
      <c r="D543" s="272">
        <v>500</v>
      </c>
      <c r="E543" s="272"/>
      <c r="F543" s="272"/>
      <c r="G543" s="87" t="s">
        <v>1120</v>
      </c>
      <c r="H543" s="363"/>
      <c r="I543" s="363">
        <v>0</v>
      </c>
      <c r="J543" s="56"/>
    </row>
    <row r="544" spans="1:10" s="78" customFormat="1" ht="12.75">
      <c r="A544" s="274">
        <v>325</v>
      </c>
      <c r="B544" s="272">
        <v>100</v>
      </c>
      <c r="C544" s="272">
        <v>100</v>
      </c>
      <c r="D544" s="272">
        <v>500</v>
      </c>
      <c r="E544" s="273">
        <v>5</v>
      </c>
      <c r="F544" s="273"/>
      <c r="G544" s="86" t="s">
        <v>1121</v>
      </c>
      <c r="H544" s="364">
        <v>0</v>
      </c>
      <c r="I544" s="364">
        <v>0</v>
      </c>
      <c r="J544" s="56"/>
    </row>
    <row r="545" spans="1:10" s="78" customFormat="1" ht="12.75">
      <c r="A545" s="274">
        <v>325</v>
      </c>
      <c r="B545" s="272">
        <v>100</v>
      </c>
      <c r="C545" s="272">
        <v>100</v>
      </c>
      <c r="D545" s="272">
        <v>500</v>
      </c>
      <c r="E545" s="273">
        <v>10</v>
      </c>
      <c r="F545" s="273"/>
      <c r="G545" s="86" t="s">
        <v>1122</v>
      </c>
      <c r="H545" s="364">
        <v>0</v>
      </c>
      <c r="I545" s="364">
        <v>0</v>
      </c>
      <c r="J545" s="56"/>
    </row>
    <row r="546" spans="1:10" s="78" customFormat="1" ht="12.75">
      <c r="A546" s="274">
        <v>325</v>
      </c>
      <c r="B546" s="272">
        <v>100</v>
      </c>
      <c r="C546" s="272">
        <v>100</v>
      </c>
      <c r="D546" s="272">
        <v>500</v>
      </c>
      <c r="E546" s="273">
        <v>15</v>
      </c>
      <c r="F546" s="273"/>
      <c r="G546" s="86" t="s">
        <v>1162</v>
      </c>
      <c r="H546" s="364">
        <v>0</v>
      </c>
      <c r="I546" s="364">
        <v>0</v>
      </c>
      <c r="J546" s="56"/>
    </row>
    <row r="547" spans="1:10">
      <c r="A547" s="274">
        <v>325</v>
      </c>
      <c r="B547" s="272">
        <v>100</v>
      </c>
      <c r="C547" s="272">
        <v>100</v>
      </c>
      <c r="D547" s="273">
        <v>900</v>
      </c>
      <c r="E547" s="273"/>
      <c r="F547" s="273"/>
      <c r="G547" s="86" t="s">
        <v>1140</v>
      </c>
      <c r="H547" s="364">
        <v>53684</v>
      </c>
      <c r="I547" s="364">
        <v>43669</v>
      </c>
      <c r="J547" s="56"/>
    </row>
    <row r="548" spans="1:10" s="78" customFormat="1" ht="12.75">
      <c r="A548" s="274">
        <v>325</v>
      </c>
      <c r="B548" s="272">
        <v>100</v>
      </c>
      <c r="C548" s="272">
        <v>200</v>
      </c>
      <c r="D548" s="272"/>
      <c r="E548" s="272"/>
      <c r="F548" s="272"/>
      <c r="G548" s="55" t="s">
        <v>1163</v>
      </c>
      <c r="H548" s="363"/>
      <c r="I548" s="363">
        <v>0</v>
      </c>
      <c r="J548" s="56" t="s">
        <v>1164</v>
      </c>
    </row>
    <row r="549" spans="1:10" s="78" customFormat="1" ht="12.75">
      <c r="A549" s="274">
        <v>325</v>
      </c>
      <c r="B549" s="272">
        <v>100</v>
      </c>
      <c r="C549" s="272">
        <v>200</v>
      </c>
      <c r="D549" s="273">
        <v>100</v>
      </c>
      <c r="E549" s="273"/>
      <c r="F549" s="273"/>
      <c r="G549" s="86" t="s">
        <v>1112</v>
      </c>
      <c r="H549" s="364">
        <v>0</v>
      </c>
      <c r="I549" s="364">
        <v>0</v>
      </c>
      <c r="J549" s="56"/>
    </row>
    <row r="550" spans="1:10" s="78" customFormat="1" ht="12.75">
      <c r="A550" s="274">
        <v>325</v>
      </c>
      <c r="B550" s="272">
        <v>100</v>
      </c>
      <c r="C550" s="272">
        <v>200</v>
      </c>
      <c r="D550" s="273">
        <v>200</v>
      </c>
      <c r="E550" s="273"/>
      <c r="F550" s="273"/>
      <c r="G550" s="86" t="s">
        <v>1113</v>
      </c>
      <c r="H550" s="364">
        <v>0</v>
      </c>
      <c r="I550" s="364">
        <v>0</v>
      </c>
      <c r="J550" s="56"/>
    </row>
    <row r="551" spans="1:10" s="78" customFormat="1" ht="12.75">
      <c r="A551" s="274">
        <v>325</v>
      </c>
      <c r="B551" s="272">
        <v>100</v>
      </c>
      <c r="C551" s="272">
        <v>200</v>
      </c>
      <c r="D551" s="273">
        <v>300</v>
      </c>
      <c r="E551" s="273"/>
      <c r="F551" s="273"/>
      <c r="G551" s="86" t="s">
        <v>1136</v>
      </c>
      <c r="H551" s="364">
        <v>0</v>
      </c>
      <c r="I551" s="364">
        <v>0</v>
      </c>
      <c r="J551" s="56"/>
    </row>
    <row r="552" spans="1:10" s="78" customFormat="1" ht="12.75">
      <c r="A552" s="274">
        <v>325</v>
      </c>
      <c r="B552" s="272">
        <v>100</v>
      </c>
      <c r="C552" s="272">
        <v>200</v>
      </c>
      <c r="D552" s="273">
        <v>400</v>
      </c>
      <c r="E552" s="273"/>
      <c r="F552" s="273"/>
      <c r="G552" s="86" t="s">
        <v>1137</v>
      </c>
      <c r="H552" s="364">
        <v>0</v>
      </c>
      <c r="I552" s="364">
        <v>0</v>
      </c>
      <c r="J552" s="56"/>
    </row>
    <row r="553" spans="1:10" s="78" customFormat="1" ht="12.75">
      <c r="A553" s="274">
        <v>325</v>
      </c>
      <c r="B553" s="272">
        <v>100</v>
      </c>
      <c r="C553" s="272">
        <v>200</v>
      </c>
      <c r="D553" s="272">
        <v>500</v>
      </c>
      <c r="E553" s="272"/>
      <c r="F553" s="272"/>
      <c r="G553" s="87" t="s">
        <v>1120</v>
      </c>
      <c r="H553" s="363"/>
      <c r="I553" s="363">
        <v>0</v>
      </c>
      <c r="J553" s="56"/>
    </row>
    <row r="554" spans="1:10" s="78" customFormat="1" ht="12.75">
      <c r="A554" s="274">
        <v>325</v>
      </c>
      <c r="B554" s="272">
        <v>100</v>
      </c>
      <c r="C554" s="272">
        <v>200</v>
      </c>
      <c r="D554" s="272">
        <v>500</v>
      </c>
      <c r="E554" s="273">
        <v>5</v>
      </c>
      <c r="F554" s="273"/>
      <c r="G554" s="86" t="s">
        <v>1121</v>
      </c>
      <c r="H554" s="364">
        <v>0</v>
      </c>
      <c r="I554" s="364">
        <v>0</v>
      </c>
      <c r="J554" s="56"/>
    </row>
    <row r="555" spans="1:10" s="78" customFormat="1" ht="12.75">
      <c r="A555" s="274">
        <v>325</v>
      </c>
      <c r="B555" s="272">
        <v>100</v>
      </c>
      <c r="C555" s="272">
        <v>200</v>
      </c>
      <c r="D555" s="272">
        <v>500</v>
      </c>
      <c r="E555" s="273">
        <v>10</v>
      </c>
      <c r="F555" s="273"/>
      <c r="G555" s="86" t="s">
        <v>1122</v>
      </c>
      <c r="H555" s="364">
        <v>0</v>
      </c>
      <c r="I555" s="364">
        <v>0</v>
      </c>
      <c r="J555" s="56"/>
    </row>
    <row r="556" spans="1:10" s="78" customFormat="1" ht="12.75">
      <c r="A556" s="274">
        <v>325</v>
      </c>
      <c r="B556" s="272">
        <v>100</v>
      </c>
      <c r="C556" s="272">
        <v>200</v>
      </c>
      <c r="D556" s="272">
        <v>500</v>
      </c>
      <c r="E556" s="273">
        <v>15</v>
      </c>
      <c r="F556" s="273"/>
      <c r="G556" s="86" t="s">
        <v>1162</v>
      </c>
      <c r="H556" s="364">
        <v>0</v>
      </c>
      <c r="I556" s="364">
        <v>0</v>
      </c>
      <c r="J556" s="56"/>
    </row>
    <row r="557" spans="1:10">
      <c r="A557" s="274">
        <v>325</v>
      </c>
      <c r="B557" s="272">
        <v>100</v>
      </c>
      <c r="C557" s="272">
        <v>200</v>
      </c>
      <c r="D557" s="273">
        <v>900</v>
      </c>
      <c r="E557" s="273"/>
      <c r="F557" s="273"/>
      <c r="G557" s="86" t="s">
        <v>1140</v>
      </c>
      <c r="H557" s="364">
        <v>0</v>
      </c>
      <c r="I557" s="364">
        <v>0</v>
      </c>
      <c r="J557" s="56"/>
    </row>
    <row r="558" spans="1:10">
      <c r="A558" s="274">
        <v>325</v>
      </c>
      <c r="B558" s="272">
        <v>100</v>
      </c>
      <c r="C558" s="273">
        <v>300</v>
      </c>
      <c r="D558" s="273"/>
      <c r="E558" s="273"/>
      <c r="F558" s="273"/>
      <c r="G558" s="55" t="s">
        <v>1165</v>
      </c>
      <c r="H558" s="364">
        <v>0</v>
      </c>
      <c r="I558" s="364">
        <v>0</v>
      </c>
      <c r="J558" s="56" t="s">
        <v>1166</v>
      </c>
    </row>
    <row r="559" spans="1:10">
      <c r="A559" s="274">
        <v>325</v>
      </c>
      <c r="B559" s="272">
        <v>200</v>
      </c>
      <c r="C559" s="272"/>
      <c r="D559" s="272"/>
      <c r="E559" s="272"/>
      <c r="F559" s="272"/>
      <c r="G559" s="55" t="s">
        <v>1167</v>
      </c>
      <c r="H559" s="363"/>
      <c r="I559" s="363">
        <v>0</v>
      </c>
      <c r="J559" s="56" t="s">
        <v>1168</v>
      </c>
    </row>
    <row r="560" spans="1:10" s="78" customFormat="1" ht="12.75">
      <c r="A560" s="274">
        <v>325</v>
      </c>
      <c r="B560" s="272">
        <v>200</v>
      </c>
      <c r="C560" s="272">
        <v>100</v>
      </c>
      <c r="D560" s="272"/>
      <c r="E560" s="272"/>
      <c r="F560" s="272"/>
      <c r="G560" s="55" t="s">
        <v>1169</v>
      </c>
      <c r="H560" s="363"/>
      <c r="I560" s="363">
        <v>0</v>
      </c>
      <c r="J560" s="56" t="s">
        <v>1170</v>
      </c>
    </row>
    <row r="561" spans="1:10" s="78" customFormat="1" ht="12.75">
      <c r="A561" s="274">
        <v>325</v>
      </c>
      <c r="B561" s="272">
        <v>200</v>
      </c>
      <c r="C561" s="272">
        <v>100</v>
      </c>
      <c r="D561" s="273">
        <v>100</v>
      </c>
      <c r="E561" s="273"/>
      <c r="F561" s="273"/>
      <c r="G561" s="86" t="s">
        <v>1112</v>
      </c>
      <c r="H561" s="364">
        <v>0</v>
      </c>
      <c r="I561" s="364">
        <v>0</v>
      </c>
      <c r="J561" s="56"/>
    </row>
    <row r="562" spans="1:10" s="78" customFormat="1" ht="12.75">
      <c r="A562" s="274">
        <v>325</v>
      </c>
      <c r="B562" s="272">
        <v>200</v>
      </c>
      <c r="C562" s="272">
        <v>100</v>
      </c>
      <c r="D562" s="273">
        <v>200</v>
      </c>
      <c r="E562" s="273"/>
      <c r="F562" s="273"/>
      <c r="G562" s="86" t="s">
        <v>1148</v>
      </c>
      <c r="H562" s="364">
        <v>0</v>
      </c>
      <c r="I562" s="364">
        <v>0</v>
      </c>
      <c r="J562" s="56"/>
    </row>
    <row r="563" spans="1:10" s="78" customFormat="1" ht="12.75">
      <c r="A563" s="274">
        <v>325</v>
      </c>
      <c r="B563" s="272">
        <v>200</v>
      </c>
      <c r="C563" s="272">
        <v>100</v>
      </c>
      <c r="D563" s="273">
        <v>300</v>
      </c>
      <c r="E563" s="273"/>
      <c r="F563" s="273"/>
      <c r="G563" s="86" t="s">
        <v>1149</v>
      </c>
      <c r="H563" s="364">
        <v>0</v>
      </c>
      <c r="I563" s="364">
        <v>0</v>
      </c>
      <c r="J563" s="56"/>
    </row>
    <row r="564" spans="1:10" s="78" customFormat="1" ht="12.75">
      <c r="A564" s="274">
        <v>325</v>
      </c>
      <c r="B564" s="272">
        <v>200</v>
      </c>
      <c r="C564" s="272">
        <v>100</v>
      </c>
      <c r="D564" s="273">
        <v>400</v>
      </c>
      <c r="E564" s="273"/>
      <c r="F564" s="273"/>
      <c r="G564" s="86" t="s">
        <v>1150</v>
      </c>
      <c r="H564" s="364">
        <v>0</v>
      </c>
      <c r="I564" s="364">
        <v>0</v>
      </c>
      <c r="J564" s="56"/>
    </row>
    <row r="565" spans="1:10" s="78" customFormat="1" ht="12.75">
      <c r="A565" s="274">
        <v>325</v>
      </c>
      <c r="B565" s="272">
        <v>200</v>
      </c>
      <c r="C565" s="272">
        <v>100</v>
      </c>
      <c r="D565" s="273">
        <v>500</v>
      </c>
      <c r="E565" s="273"/>
      <c r="F565" s="273"/>
      <c r="G565" s="86" t="s">
        <v>1137</v>
      </c>
      <c r="H565" s="364">
        <v>0</v>
      </c>
      <c r="I565" s="364">
        <v>0</v>
      </c>
      <c r="J565" s="56"/>
    </row>
    <row r="566" spans="1:10" s="78" customFormat="1" ht="12.75">
      <c r="A566" s="274">
        <v>325</v>
      </c>
      <c r="B566" s="272">
        <v>200</v>
      </c>
      <c r="C566" s="272">
        <v>100</v>
      </c>
      <c r="D566" s="272">
        <v>600</v>
      </c>
      <c r="E566" s="272"/>
      <c r="F566" s="272"/>
      <c r="G566" s="87" t="s">
        <v>1120</v>
      </c>
      <c r="H566" s="363"/>
      <c r="I566" s="363">
        <v>0</v>
      </c>
      <c r="J566" s="56"/>
    </row>
    <row r="567" spans="1:10" s="78" customFormat="1" ht="12.75">
      <c r="A567" s="274">
        <v>325</v>
      </c>
      <c r="B567" s="272">
        <v>200</v>
      </c>
      <c r="C567" s="272">
        <v>100</v>
      </c>
      <c r="D567" s="272">
        <v>600</v>
      </c>
      <c r="E567" s="273">
        <v>5</v>
      </c>
      <c r="F567" s="273"/>
      <c r="G567" s="86" t="s">
        <v>1121</v>
      </c>
      <c r="H567" s="364">
        <v>0</v>
      </c>
      <c r="I567" s="364">
        <v>0</v>
      </c>
      <c r="J567" s="56"/>
    </row>
    <row r="568" spans="1:10" s="78" customFormat="1" ht="12.75">
      <c r="A568" s="274">
        <v>325</v>
      </c>
      <c r="B568" s="272">
        <v>200</v>
      </c>
      <c r="C568" s="272">
        <v>100</v>
      </c>
      <c r="D568" s="272">
        <v>600</v>
      </c>
      <c r="E568" s="273">
        <v>10</v>
      </c>
      <c r="F568" s="273"/>
      <c r="G568" s="86" t="s">
        <v>1122</v>
      </c>
      <c r="H568" s="364">
        <v>0</v>
      </c>
      <c r="I568" s="364">
        <v>0</v>
      </c>
      <c r="J568" s="56"/>
    </row>
    <row r="569" spans="1:10" s="78" customFormat="1" ht="12.75">
      <c r="A569" s="274">
        <v>325</v>
      </c>
      <c r="B569" s="272">
        <v>200</v>
      </c>
      <c r="C569" s="272">
        <v>100</v>
      </c>
      <c r="D569" s="272">
        <v>600</v>
      </c>
      <c r="E569" s="273">
        <v>15</v>
      </c>
      <c r="F569" s="273"/>
      <c r="G569" s="86" t="s">
        <v>1151</v>
      </c>
      <c r="H569" s="364">
        <v>0</v>
      </c>
      <c r="I569" s="364">
        <v>0</v>
      </c>
      <c r="J569" s="56"/>
    </row>
    <row r="570" spans="1:10">
      <c r="A570" s="274">
        <v>325</v>
      </c>
      <c r="B570" s="272">
        <v>200</v>
      </c>
      <c r="C570" s="272">
        <v>100</v>
      </c>
      <c r="D570" s="273">
        <v>900</v>
      </c>
      <c r="E570" s="273"/>
      <c r="F570" s="273"/>
      <c r="G570" s="86" t="s">
        <v>1140</v>
      </c>
      <c r="H570" s="364">
        <v>0</v>
      </c>
      <c r="I570" s="364">
        <v>0</v>
      </c>
      <c r="J570" s="56"/>
    </row>
    <row r="571" spans="1:10" s="78" customFormat="1" ht="12.75">
      <c r="A571" s="274">
        <v>325</v>
      </c>
      <c r="B571" s="272">
        <v>200</v>
      </c>
      <c r="C571" s="272">
        <v>200</v>
      </c>
      <c r="D571" s="272"/>
      <c r="E571" s="272"/>
      <c r="F571" s="272"/>
      <c r="G571" s="76" t="s">
        <v>1171</v>
      </c>
      <c r="H571" s="363"/>
      <c r="I571" s="363">
        <v>0</v>
      </c>
      <c r="J571" s="56" t="s">
        <v>1172</v>
      </c>
    </row>
    <row r="572" spans="1:10" s="78" customFormat="1" ht="12.75">
      <c r="A572" s="274">
        <v>325</v>
      </c>
      <c r="B572" s="272">
        <v>200</v>
      </c>
      <c r="C572" s="272">
        <v>200</v>
      </c>
      <c r="D572" s="273">
        <v>100</v>
      </c>
      <c r="E572" s="273"/>
      <c r="F572" s="273"/>
      <c r="G572" s="86" t="s">
        <v>1112</v>
      </c>
      <c r="H572" s="364">
        <v>0</v>
      </c>
      <c r="I572" s="364">
        <v>0</v>
      </c>
      <c r="J572" s="56"/>
    </row>
    <row r="573" spans="1:10" s="78" customFormat="1" ht="12.75">
      <c r="A573" s="274">
        <v>325</v>
      </c>
      <c r="B573" s="272">
        <v>200</v>
      </c>
      <c r="C573" s="272">
        <v>200</v>
      </c>
      <c r="D573" s="273">
        <v>200</v>
      </c>
      <c r="E573" s="273"/>
      <c r="F573" s="273"/>
      <c r="G573" s="86" t="s">
        <v>1148</v>
      </c>
      <c r="H573" s="364">
        <v>0</v>
      </c>
      <c r="I573" s="364">
        <v>0</v>
      </c>
      <c r="J573" s="56"/>
    </row>
    <row r="574" spans="1:10" s="78" customFormat="1" ht="12.75">
      <c r="A574" s="274">
        <v>325</v>
      </c>
      <c r="B574" s="272">
        <v>200</v>
      </c>
      <c r="C574" s="272">
        <v>200</v>
      </c>
      <c r="D574" s="273">
        <v>300</v>
      </c>
      <c r="E574" s="273"/>
      <c r="F574" s="273"/>
      <c r="G574" s="86" t="s">
        <v>1149</v>
      </c>
      <c r="H574" s="364">
        <v>0</v>
      </c>
      <c r="I574" s="364">
        <v>0</v>
      </c>
      <c r="J574" s="56"/>
    </row>
    <row r="575" spans="1:10" s="78" customFormat="1" ht="12.75">
      <c r="A575" s="274">
        <v>325</v>
      </c>
      <c r="B575" s="272">
        <v>200</v>
      </c>
      <c r="C575" s="272">
        <v>200</v>
      </c>
      <c r="D575" s="273">
        <v>400</v>
      </c>
      <c r="E575" s="273"/>
      <c r="F575" s="273"/>
      <c r="G575" s="86" t="s">
        <v>1150</v>
      </c>
      <c r="H575" s="364">
        <v>0</v>
      </c>
      <c r="I575" s="364">
        <v>0</v>
      </c>
      <c r="J575" s="56"/>
    </row>
    <row r="576" spans="1:10" s="78" customFormat="1" ht="12.75">
      <c r="A576" s="274">
        <v>325</v>
      </c>
      <c r="B576" s="272">
        <v>200</v>
      </c>
      <c r="C576" s="272">
        <v>200</v>
      </c>
      <c r="D576" s="273">
        <v>500</v>
      </c>
      <c r="E576" s="273"/>
      <c r="F576" s="273"/>
      <c r="G576" s="86" t="s">
        <v>1137</v>
      </c>
      <c r="H576" s="364">
        <v>0</v>
      </c>
      <c r="I576" s="364">
        <v>0</v>
      </c>
      <c r="J576" s="56"/>
    </row>
    <row r="577" spans="1:10" s="78" customFormat="1" ht="12.75">
      <c r="A577" s="274">
        <v>325</v>
      </c>
      <c r="B577" s="272">
        <v>200</v>
      </c>
      <c r="C577" s="272">
        <v>200</v>
      </c>
      <c r="D577" s="272">
        <v>600</v>
      </c>
      <c r="E577" s="272"/>
      <c r="F577" s="272"/>
      <c r="G577" s="87" t="s">
        <v>1120</v>
      </c>
      <c r="H577" s="363"/>
      <c r="I577" s="363">
        <v>0</v>
      </c>
      <c r="J577" s="56"/>
    </row>
    <row r="578" spans="1:10" s="78" customFormat="1" ht="12.75">
      <c r="A578" s="274">
        <v>325</v>
      </c>
      <c r="B578" s="272">
        <v>200</v>
      </c>
      <c r="C578" s="272">
        <v>200</v>
      </c>
      <c r="D578" s="272">
        <v>600</v>
      </c>
      <c r="E578" s="273">
        <v>5</v>
      </c>
      <c r="F578" s="273"/>
      <c r="G578" s="86" t="s">
        <v>1121</v>
      </c>
      <c r="H578" s="364">
        <v>0</v>
      </c>
      <c r="I578" s="364">
        <v>0</v>
      </c>
      <c r="J578" s="56"/>
    </row>
    <row r="579" spans="1:10" s="78" customFormat="1" ht="12.75">
      <c r="A579" s="274">
        <v>325</v>
      </c>
      <c r="B579" s="272">
        <v>200</v>
      </c>
      <c r="C579" s="272">
        <v>200</v>
      </c>
      <c r="D579" s="272">
        <v>600</v>
      </c>
      <c r="E579" s="273">
        <v>10</v>
      </c>
      <c r="F579" s="273"/>
      <c r="G579" s="86" t="s">
        <v>1122</v>
      </c>
      <c r="H579" s="364">
        <v>0</v>
      </c>
      <c r="I579" s="364">
        <v>0</v>
      </c>
      <c r="J579" s="56"/>
    </row>
    <row r="580" spans="1:10" s="78" customFormat="1" ht="12.75">
      <c r="A580" s="274">
        <v>325</v>
      </c>
      <c r="B580" s="272">
        <v>200</v>
      </c>
      <c r="C580" s="272">
        <v>200</v>
      </c>
      <c r="D580" s="272">
        <v>600</v>
      </c>
      <c r="E580" s="273">
        <v>15</v>
      </c>
      <c r="F580" s="273"/>
      <c r="G580" s="86" t="s">
        <v>1151</v>
      </c>
      <c r="H580" s="364">
        <v>0</v>
      </c>
      <c r="I580" s="364">
        <v>0</v>
      </c>
      <c r="J580" s="56"/>
    </row>
    <row r="581" spans="1:10">
      <c r="A581" s="274">
        <v>325</v>
      </c>
      <c r="B581" s="272">
        <v>200</v>
      </c>
      <c r="C581" s="272">
        <v>200</v>
      </c>
      <c r="D581" s="273">
        <v>900</v>
      </c>
      <c r="E581" s="273"/>
      <c r="F581" s="273"/>
      <c r="G581" s="86" t="s">
        <v>1140</v>
      </c>
      <c r="H581" s="364">
        <v>0</v>
      </c>
      <c r="I581" s="364">
        <v>0</v>
      </c>
      <c r="J581" s="56"/>
    </row>
    <row r="582" spans="1:10" s="71" customFormat="1" ht="15.75">
      <c r="A582" s="274">
        <v>325</v>
      </c>
      <c r="B582" s="272">
        <v>200</v>
      </c>
      <c r="C582" s="273">
        <v>300</v>
      </c>
      <c r="D582" s="273"/>
      <c r="E582" s="273"/>
      <c r="F582" s="273"/>
      <c r="G582" s="55" t="s">
        <v>1173</v>
      </c>
      <c r="H582" s="364">
        <v>0</v>
      </c>
      <c r="I582" s="364">
        <v>0</v>
      </c>
      <c r="J582" s="56" t="s">
        <v>1174</v>
      </c>
    </row>
    <row r="583" spans="1:10">
      <c r="A583" s="269">
        <v>330</v>
      </c>
      <c r="B583" s="85">
        <v>0</v>
      </c>
      <c r="C583" s="85">
        <v>0</v>
      </c>
      <c r="D583" s="85">
        <v>0</v>
      </c>
      <c r="E583" s="85">
        <v>0</v>
      </c>
      <c r="F583" s="85">
        <v>0</v>
      </c>
      <c r="G583" s="73" t="s">
        <v>1175</v>
      </c>
      <c r="H583" s="363"/>
      <c r="I583" s="363">
        <v>0</v>
      </c>
      <c r="J583" s="53" t="s">
        <v>1176</v>
      </c>
    </row>
    <row r="584" spans="1:10">
      <c r="A584" s="274">
        <v>330</v>
      </c>
      <c r="B584" s="272">
        <v>100</v>
      </c>
      <c r="C584" s="272"/>
      <c r="D584" s="272"/>
      <c r="E584" s="272"/>
      <c r="F584" s="272"/>
      <c r="G584" s="55" t="s">
        <v>1177</v>
      </c>
      <c r="H584" s="363"/>
      <c r="I584" s="363">
        <v>0</v>
      </c>
      <c r="J584" s="56" t="s">
        <v>1178</v>
      </c>
    </row>
    <row r="585" spans="1:10" s="78" customFormat="1" ht="12.75">
      <c r="A585" s="274">
        <v>330</v>
      </c>
      <c r="B585" s="272">
        <v>100</v>
      </c>
      <c r="C585" s="272">
        <v>100</v>
      </c>
      <c r="D585" s="272"/>
      <c r="E585" s="272"/>
      <c r="F585" s="272"/>
      <c r="G585" s="55" t="s">
        <v>1179</v>
      </c>
      <c r="H585" s="363"/>
      <c r="I585" s="363">
        <v>0</v>
      </c>
      <c r="J585" s="56" t="s">
        <v>1180</v>
      </c>
    </row>
    <row r="586" spans="1:10" s="78" customFormat="1" ht="12.75">
      <c r="A586" s="274">
        <v>330</v>
      </c>
      <c r="B586" s="272">
        <v>100</v>
      </c>
      <c r="C586" s="272">
        <v>100</v>
      </c>
      <c r="D586" s="273">
        <v>100</v>
      </c>
      <c r="E586" s="273"/>
      <c r="F586" s="273"/>
      <c r="G586" s="86" t="s">
        <v>1112</v>
      </c>
      <c r="H586" s="364">
        <v>43037</v>
      </c>
      <c r="I586" s="364">
        <v>23242</v>
      </c>
      <c r="J586" s="56"/>
    </row>
    <row r="587" spans="1:10" s="78" customFormat="1" ht="12.75">
      <c r="A587" s="274">
        <v>330</v>
      </c>
      <c r="B587" s="272">
        <v>100</v>
      </c>
      <c r="C587" s="272">
        <v>100</v>
      </c>
      <c r="D587" s="273">
        <v>200</v>
      </c>
      <c r="E587" s="273"/>
      <c r="F587" s="273"/>
      <c r="G587" s="86" t="s">
        <v>1113</v>
      </c>
      <c r="H587" s="364">
        <v>18136</v>
      </c>
      <c r="I587" s="364">
        <v>16878</v>
      </c>
      <c r="J587" s="56"/>
    </row>
    <row r="588" spans="1:10" s="78" customFormat="1" ht="12.75">
      <c r="A588" s="274">
        <v>330</v>
      </c>
      <c r="B588" s="272">
        <v>100</v>
      </c>
      <c r="C588" s="272">
        <v>100</v>
      </c>
      <c r="D588" s="273">
        <v>300</v>
      </c>
      <c r="E588" s="273"/>
      <c r="F588" s="273"/>
      <c r="G588" s="86" t="s">
        <v>1136</v>
      </c>
      <c r="H588" s="364">
        <v>11007</v>
      </c>
      <c r="I588" s="364">
        <v>10826</v>
      </c>
      <c r="J588" s="56"/>
    </row>
    <row r="589" spans="1:10" s="78" customFormat="1" ht="12.75">
      <c r="A589" s="274">
        <v>330</v>
      </c>
      <c r="B589" s="272">
        <v>100</v>
      </c>
      <c r="C589" s="272">
        <v>100</v>
      </c>
      <c r="D589" s="273">
        <v>400</v>
      </c>
      <c r="E589" s="273"/>
      <c r="F589" s="273"/>
      <c r="G589" s="86" t="s">
        <v>1137</v>
      </c>
      <c r="H589" s="364">
        <v>112</v>
      </c>
      <c r="I589" s="364">
        <v>112</v>
      </c>
      <c r="J589" s="56"/>
    </row>
    <row r="590" spans="1:10" s="78" customFormat="1" ht="12.75">
      <c r="A590" s="274">
        <v>330</v>
      </c>
      <c r="B590" s="272">
        <v>100</v>
      </c>
      <c r="C590" s="272">
        <v>100</v>
      </c>
      <c r="D590" s="272">
        <v>500</v>
      </c>
      <c r="E590" s="272"/>
      <c r="F590" s="272"/>
      <c r="G590" s="87" t="s">
        <v>1120</v>
      </c>
      <c r="H590" s="363"/>
      <c r="I590" s="363">
        <v>0</v>
      </c>
      <c r="J590" s="56"/>
    </row>
    <row r="591" spans="1:10" s="78" customFormat="1" ht="12.75">
      <c r="A591" s="274">
        <v>330</v>
      </c>
      <c r="B591" s="272">
        <v>100</v>
      </c>
      <c r="C591" s="272">
        <v>100</v>
      </c>
      <c r="D591" s="272">
        <v>500</v>
      </c>
      <c r="E591" s="273">
        <v>5</v>
      </c>
      <c r="F591" s="273"/>
      <c r="G591" s="86" t="s">
        <v>1121</v>
      </c>
      <c r="H591" s="364">
        <v>0</v>
      </c>
      <c r="I591" s="364">
        <v>0</v>
      </c>
      <c r="J591" s="56"/>
    </row>
    <row r="592" spans="1:10" s="78" customFormat="1" ht="12.75">
      <c r="A592" s="274">
        <v>330</v>
      </c>
      <c r="B592" s="272">
        <v>100</v>
      </c>
      <c r="C592" s="272">
        <v>100</v>
      </c>
      <c r="D592" s="272">
        <v>500</v>
      </c>
      <c r="E592" s="273">
        <v>10</v>
      </c>
      <c r="F592" s="273"/>
      <c r="G592" s="86" t="s">
        <v>1122</v>
      </c>
      <c r="H592" s="364">
        <v>0</v>
      </c>
      <c r="I592" s="364">
        <v>0</v>
      </c>
      <c r="J592" s="56"/>
    </row>
    <row r="593" spans="1:10" s="78" customFormat="1" ht="12.75">
      <c r="A593" s="274">
        <v>330</v>
      </c>
      <c r="B593" s="272">
        <v>100</v>
      </c>
      <c r="C593" s="272">
        <v>100</v>
      </c>
      <c r="D593" s="272">
        <v>500</v>
      </c>
      <c r="E593" s="273">
        <v>15</v>
      </c>
      <c r="F593" s="273"/>
      <c r="G593" s="86" t="s">
        <v>1181</v>
      </c>
      <c r="H593" s="364">
        <v>0</v>
      </c>
      <c r="I593" s="364">
        <v>0</v>
      </c>
      <c r="J593" s="56"/>
    </row>
    <row r="594" spans="1:10">
      <c r="A594" s="274">
        <v>330</v>
      </c>
      <c r="B594" s="272">
        <v>100</v>
      </c>
      <c r="C594" s="272">
        <v>100</v>
      </c>
      <c r="D594" s="273">
        <v>900</v>
      </c>
      <c r="E594" s="273"/>
      <c r="F594" s="273"/>
      <c r="G594" s="86" t="s">
        <v>1140</v>
      </c>
      <c r="H594" s="364">
        <v>19609</v>
      </c>
      <c r="I594" s="364">
        <v>13734</v>
      </c>
      <c r="J594" s="56"/>
    </row>
    <row r="595" spans="1:10" s="78" customFormat="1" ht="12.75">
      <c r="A595" s="274">
        <v>330</v>
      </c>
      <c r="B595" s="272">
        <v>100</v>
      </c>
      <c r="C595" s="272">
        <v>200</v>
      </c>
      <c r="D595" s="272"/>
      <c r="E595" s="272"/>
      <c r="F595" s="272"/>
      <c r="G595" s="55" t="s">
        <v>1182</v>
      </c>
      <c r="H595" s="363"/>
      <c r="I595" s="363">
        <v>0</v>
      </c>
      <c r="J595" s="56" t="s">
        <v>1183</v>
      </c>
    </row>
    <row r="596" spans="1:10" s="78" customFormat="1" ht="12.75">
      <c r="A596" s="274">
        <v>330</v>
      </c>
      <c r="B596" s="272">
        <v>100</v>
      </c>
      <c r="C596" s="272">
        <v>200</v>
      </c>
      <c r="D596" s="273">
        <v>100</v>
      </c>
      <c r="E596" s="273"/>
      <c r="F596" s="273"/>
      <c r="G596" s="86" t="s">
        <v>1112</v>
      </c>
      <c r="H596" s="364">
        <v>86074</v>
      </c>
      <c r="I596" s="364">
        <v>101163</v>
      </c>
      <c r="J596" s="56"/>
    </row>
    <row r="597" spans="1:10" s="78" customFormat="1" ht="12.75">
      <c r="A597" s="274">
        <v>330</v>
      </c>
      <c r="B597" s="272">
        <v>100</v>
      </c>
      <c r="C597" s="272">
        <v>200</v>
      </c>
      <c r="D597" s="273">
        <v>200</v>
      </c>
      <c r="E597" s="273"/>
      <c r="F597" s="273"/>
      <c r="G597" s="86" t="s">
        <v>1113</v>
      </c>
      <c r="H597" s="364">
        <v>36272</v>
      </c>
      <c r="I597" s="364">
        <v>33756</v>
      </c>
      <c r="J597" s="56"/>
    </row>
    <row r="598" spans="1:10" s="78" customFormat="1" ht="12.75">
      <c r="A598" s="274">
        <v>330</v>
      </c>
      <c r="B598" s="272">
        <v>100</v>
      </c>
      <c r="C598" s="272">
        <v>200</v>
      </c>
      <c r="D598" s="273">
        <v>300</v>
      </c>
      <c r="E598" s="273"/>
      <c r="F598" s="273"/>
      <c r="G598" s="86" t="s">
        <v>1136</v>
      </c>
      <c r="H598" s="364">
        <v>22015</v>
      </c>
      <c r="I598" s="364">
        <v>21651</v>
      </c>
      <c r="J598" s="56"/>
    </row>
    <row r="599" spans="1:10" s="78" customFormat="1" ht="12.75">
      <c r="A599" s="274">
        <v>330</v>
      </c>
      <c r="B599" s="272">
        <v>100</v>
      </c>
      <c r="C599" s="272">
        <v>200</v>
      </c>
      <c r="D599" s="273">
        <v>400</v>
      </c>
      <c r="E599" s="273"/>
      <c r="F599" s="273"/>
      <c r="G599" s="86" t="s">
        <v>1137</v>
      </c>
      <c r="H599" s="364">
        <v>224</v>
      </c>
      <c r="I599" s="364">
        <v>224</v>
      </c>
      <c r="J599" s="56"/>
    </row>
    <row r="600" spans="1:10" s="78" customFormat="1" ht="12.75">
      <c r="A600" s="274">
        <v>330</v>
      </c>
      <c r="B600" s="272">
        <v>100</v>
      </c>
      <c r="C600" s="272">
        <v>200</v>
      </c>
      <c r="D600" s="272">
        <v>500</v>
      </c>
      <c r="E600" s="272"/>
      <c r="F600" s="272"/>
      <c r="G600" s="87" t="s">
        <v>1120</v>
      </c>
      <c r="H600" s="363"/>
      <c r="I600" s="363">
        <v>0</v>
      </c>
      <c r="J600" s="56"/>
    </row>
    <row r="601" spans="1:10" s="78" customFormat="1" ht="12.75">
      <c r="A601" s="274">
        <v>330</v>
      </c>
      <c r="B601" s="272">
        <v>100</v>
      </c>
      <c r="C601" s="272">
        <v>200</v>
      </c>
      <c r="D601" s="272">
        <v>500</v>
      </c>
      <c r="E601" s="273">
        <v>5</v>
      </c>
      <c r="F601" s="273"/>
      <c r="G601" s="86" t="s">
        <v>1121</v>
      </c>
      <c r="H601" s="364">
        <v>0</v>
      </c>
      <c r="I601" s="364">
        <v>0</v>
      </c>
      <c r="J601" s="56"/>
    </row>
    <row r="602" spans="1:10" s="78" customFormat="1" ht="12.75">
      <c r="A602" s="274">
        <v>330</v>
      </c>
      <c r="B602" s="272">
        <v>100</v>
      </c>
      <c r="C602" s="272">
        <v>200</v>
      </c>
      <c r="D602" s="272">
        <v>500</v>
      </c>
      <c r="E602" s="273">
        <v>10</v>
      </c>
      <c r="F602" s="273"/>
      <c r="G602" s="86" t="s">
        <v>1122</v>
      </c>
      <c r="H602" s="364">
        <v>0</v>
      </c>
      <c r="I602" s="364">
        <v>0</v>
      </c>
      <c r="J602" s="56"/>
    </row>
    <row r="603" spans="1:10" s="78" customFormat="1" ht="12.75">
      <c r="A603" s="274">
        <v>330</v>
      </c>
      <c r="B603" s="272">
        <v>100</v>
      </c>
      <c r="C603" s="272">
        <v>200</v>
      </c>
      <c r="D603" s="272">
        <v>500</v>
      </c>
      <c r="E603" s="273">
        <v>15</v>
      </c>
      <c r="F603" s="273"/>
      <c r="G603" s="86" t="s">
        <v>1181</v>
      </c>
      <c r="H603" s="364">
        <v>300</v>
      </c>
      <c r="I603" s="364">
        <v>50</v>
      </c>
      <c r="J603" s="56"/>
    </row>
    <row r="604" spans="1:10">
      <c r="A604" s="274">
        <v>330</v>
      </c>
      <c r="B604" s="272">
        <v>100</v>
      </c>
      <c r="C604" s="272">
        <v>200</v>
      </c>
      <c r="D604" s="273">
        <v>900</v>
      </c>
      <c r="E604" s="273"/>
      <c r="F604" s="273"/>
      <c r="G604" s="86" t="s">
        <v>1140</v>
      </c>
      <c r="H604" s="364">
        <v>38576</v>
      </c>
      <c r="I604" s="364">
        <v>41642</v>
      </c>
      <c r="J604" s="56"/>
    </row>
    <row r="605" spans="1:10">
      <c r="A605" s="274">
        <v>330</v>
      </c>
      <c r="B605" s="272">
        <v>100</v>
      </c>
      <c r="C605" s="273">
        <v>300</v>
      </c>
      <c r="D605" s="273"/>
      <c r="E605" s="273"/>
      <c r="F605" s="273"/>
      <c r="G605" s="55" t="s">
        <v>1184</v>
      </c>
      <c r="H605" s="364">
        <v>0</v>
      </c>
      <c r="I605" s="364">
        <v>0</v>
      </c>
      <c r="J605" s="56" t="s">
        <v>1185</v>
      </c>
    </row>
    <row r="606" spans="1:10">
      <c r="A606" s="274">
        <v>330</v>
      </c>
      <c r="B606" s="272">
        <v>200</v>
      </c>
      <c r="C606" s="272"/>
      <c r="D606" s="272"/>
      <c r="E606" s="272"/>
      <c r="F606" s="272"/>
      <c r="G606" s="55" t="s">
        <v>1186</v>
      </c>
      <c r="H606" s="363"/>
      <c r="I606" s="363">
        <v>0</v>
      </c>
      <c r="J606" s="56" t="s">
        <v>1187</v>
      </c>
    </row>
    <row r="607" spans="1:10" s="78" customFormat="1" ht="12.75">
      <c r="A607" s="274">
        <v>330</v>
      </c>
      <c r="B607" s="272">
        <v>200</v>
      </c>
      <c r="C607" s="272">
        <v>100</v>
      </c>
      <c r="D607" s="272"/>
      <c r="E607" s="272"/>
      <c r="F607" s="272"/>
      <c r="G607" s="55" t="s">
        <v>1188</v>
      </c>
      <c r="H607" s="363"/>
      <c r="I607" s="363">
        <v>0</v>
      </c>
      <c r="J607" s="56" t="s">
        <v>1189</v>
      </c>
    </row>
    <row r="608" spans="1:10" s="78" customFormat="1" ht="12.75">
      <c r="A608" s="274">
        <v>330</v>
      </c>
      <c r="B608" s="272">
        <v>200</v>
      </c>
      <c r="C608" s="272">
        <v>100</v>
      </c>
      <c r="D608" s="273">
        <v>100</v>
      </c>
      <c r="E608" s="273"/>
      <c r="F608" s="273"/>
      <c r="G608" s="86" t="s">
        <v>1112</v>
      </c>
      <c r="H608" s="364">
        <v>153389</v>
      </c>
      <c r="I608" s="364">
        <v>47683</v>
      </c>
      <c r="J608" s="56"/>
    </row>
    <row r="609" spans="1:10" s="78" customFormat="1" ht="12.75">
      <c r="A609" s="274">
        <v>330</v>
      </c>
      <c r="B609" s="272">
        <v>200</v>
      </c>
      <c r="C609" s="272">
        <v>100</v>
      </c>
      <c r="D609" s="273">
        <v>200</v>
      </c>
      <c r="E609" s="273"/>
      <c r="F609" s="273"/>
      <c r="G609" s="86" t="s">
        <v>1148</v>
      </c>
      <c r="H609" s="364">
        <v>910</v>
      </c>
      <c r="I609" s="364">
        <v>910</v>
      </c>
      <c r="J609" s="56"/>
    </row>
    <row r="610" spans="1:10" s="78" customFormat="1" ht="12.75">
      <c r="A610" s="274">
        <v>330</v>
      </c>
      <c r="B610" s="272">
        <v>200</v>
      </c>
      <c r="C610" s="272">
        <v>100</v>
      </c>
      <c r="D610" s="273">
        <v>300</v>
      </c>
      <c r="E610" s="273"/>
      <c r="F610" s="273"/>
      <c r="G610" s="86" t="s">
        <v>1149</v>
      </c>
      <c r="H610" s="364">
        <v>14184</v>
      </c>
      <c r="I610" s="364">
        <v>8934</v>
      </c>
      <c r="J610" s="56"/>
    </row>
    <row r="611" spans="1:10" s="78" customFormat="1" ht="12.75">
      <c r="A611" s="274">
        <v>330</v>
      </c>
      <c r="B611" s="272">
        <v>200</v>
      </c>
      <c r="C611" s="272">
        <v>100</v>
      </c>
      <c r="D611" s="273">
        <v>400</v>
      </c>
      <c r="E611" s="273"/>
      <c r="F611" s="273"/>
      <c r="G611" s="86" t="s">
        <v>1150</v>
      </c>
      <c r="H611" s="364">
        <v>12125</v>
      </c>
      <c r="I611" s="364">
        <v>8271</v>
      </c>
      <c r="J611" s="56"/>
    </row>
    <row r="612" spans="1:10" s="78" customFormat="1" ht="12.75">
      <c r="A612" s="274">
        <v>330</v>
      </c>
      <c r="B612" s="272">
        <v>200</v>
      </c>
      <c r="C612" s="272">
        <v>100</v>
      </c>
      <c r="D612" s="273">
        <v>500</v>
      </c>
      <c r="E612" s="273"/>
      <c r="F612" s="273"/>
      <c r="G612" s="86" t="s">
        <v>1137</v>
      </c>
      <c r="H612" s="364">
        <v>0</v>
      </c>
      <c r="I612" s="364">
        <v>0</v>
      </c>
      <c r="J612" s="56"/>
    </row>
    <row r="613" spans="1:10" s="78" customFormat="1" ht="12.75">
      <c r="A613" s="274">
        <v>330</v>
      </c>
      <c r="B613" s="272">
        <v>200</v>
      </c>
      <c r="C613" s="272">
        <v>100</v>
      </c>
      <c r="D613" s="272">
        <v>600</v>
      </c>
      <c r="E613" s="272"/>
      <c r="F613" s="272"/>
      <c r="G613" s="87" t="s">
        <v>1120</v>
      </c>
      <c r="H613" s="363"/>
      <c r="I613" s="363">
        <v>0</v>
      </c>
      <c r="J613" s="56"/>
    </row>
    <row r="614" spans="1:10" s="78" customFormat="1" ht="12.75">
      <c r="A614" s="274">
        <v>330</v>
      </c>
      <c r="B614" s="272">
        <v>200</v>
      </c>
      <c r="C614" s="272">
        <v>100</v>
      </c>
      <c r="D614" s="272">
        <v>600</v>
      </c>
      <c r="E614" s="273">
        <v>5</v>
      </c>
      <c r="F614" s="273"/>
      <c r="G614" s="86" t="s">
        <v>1121</v>
      </c>
      <c r="H614" s="364">
        <v>0</v>
      </c>
      <c r="I614" s="364">
        <v>0</v>
      </c>
      <c r="J614" s="56"/>
    </row>
    <row r="615" spans="1:10" s="78" customFormat="1" ht="12.75">
      <c r="A615" s="274">
        <v>330</v>
      </c>
      <c r="B615" s="272">
        <v>200</v>
      </c>
      <c r="C615" s="272">
        <v>100</v>
      </c>
      <c r="D615" s="272">
        <v>600</v>
      </c>
      <c r="E615" s="273">
        <v>10</v>
      </c>
      <c r="F615" s="273"/>
      <c r="G615" s="86" t="s">
        <v>1122</v>
      </c>
      <c r="H615" s="364">
        <v>0</v>
      </c>
      <c r="I615" s="364">
        <v>0</v>
      </c>
      <c r="J615" s="56"/>
    </row>
    <row r="616" spans="1:10" s="78" customFormat="1" ht="12.75">
      <c r="A616" s="274">
        <v>330</v>
      </c>
      <c r="B616" s="272">
        <v>200</v>
      </c>
      <c r="C616" s="272">
        <v>100</v>
      </c>
      <c r="D616" s="272">
        <v>600</v>
      </c>
      <c r="E616" s="273">
        <v>15</v>
      </c>
      <c r="F616" s="273"/>
      <c r="G616" s="86" t="s">
        <v>1151</v>
      </c>
      <c r="H616" s="364">
        <v>0</v>
      </c>
      <c r="I616" s="364">
        <v>50</v>
      </c>
      <c r="J616" s="56"/>
    </row>
    <row r="617" spans="1:10">
      <c r="A617" s="274">
        <v>330</v>
      </c>
      <c r="B617" s="272">
        <v>200</v>
      </c>
      <c r="C617" s="272">
        <v>100</v>
      </c>
      <c r="D617" s="273">
        <v>900</v>
      </c>
      <c r="E617" s="273"/>
      <c r="F617" s="273"/>
      <c r="G617" s="86" t="s">
        <v>1140</v>
      </c>
      <c r="H617" s="364">
        <v>48960</v>
      </c>
      <c r="I617" s="364">
        <v>17703</v>
      </c>
      <c r="J617" s="56"/>
    </row>
    <row r="618" spans="1:10" s="78" customFormat="1" ht="12.75">
      <c r="A618" s="274">
        <v>330</v>
      </c>
      <c r="B618" s="272">
        <v>200</v>
      </c>
      <c r="C618" s="272">
        <v>200</v>
      </c>
      <c r="D618" s="272"/>
      <c r="E618" s="272"/>
      <c r="F618" s="272"/>
      <c r="G618" s="55" t="s">
        <v>1190</v>
      </c>
      <c r="H618" s="363"/>
      <c r="I618" s="363">
        <v>0</v>
      </c>
      <c r="J618" s="56" t="s">
        <v>1191</v>
      </c>
    </row>
    <row r="619" spans="1:10" s="78" customFormat="1" ht="12.75">
      <c r="A619" s="274">
        <v>330</v>
      </c>
      <c r="B619" s="272">
        <v>200</v>
      </c>
      <c r="C619" s="272">
        <v>200</v>
      </c>
      <c r="D619" s="273">
        <v>100</v>
      </c>
      <c r="E619" s="273"/>
      <c r="F619" s="273"/>
      <c r="G619" s="86" t="s">
        <v>1112</v>
      </c>
      <c r="H619" s="364">
        <v>23814</v>
      </c>
      <c r="I619" s="364">
        <v>23834</v>
      </c>
      <c r="J619" s="56"/>
    </row>
    <row r="620" spans="1:10" s="78" customFormat="1" ht="12.75">
      <c r="A620" s="274">
        <v>330</v>
      </c>
      <c r="B620" s="272">
        <v>200</v>
      </c>
      <c r="C620" s="272">
        <v>200</v>
      </c>
      <c r="D620" s="273">
        <v>200</v>
      </c>
      <c r="E620" s="273"/>
      <c r="F620" s="273"/>
      <c r="G620" s="86" t="s">
        <v>1148</v>
      </c>
      <c r="H620" s="364">
        <v>1732</v>
      </c>
      <c r="I620" s="364">
        <v>0</v>
      </c>
      <c r="J620" s="56"/>
    </row>
    <row r="621" spans="1:10" s="78" customFormat="1" ht="12.75">
      <c r="A621" s="274">
        <v>330</v>
      </c>
      <c r="B621" s="272">
        <v>200</v>
      </c>
      <c r="C621" s="272">
        <v>200</v>
      </c>
      <c r="D621" s="273">
        <v>300</v>
      </c>
      <c r="E621" s="273"/>
      <c r="F621" s="273"/>
      <c r="G621" s="86" t="s">
        <v>1149</v>
      </c>
      <c r="H621" s="364">
        <v>0</v>
      </c>
      <c r="I621" s="364">
        <v>2978</v>
      </c>
      <c r="J621" s="56"/>
    </row>
    <row r="622" spans="1:10" s="78" customFormat="1" ht="12.75">
      <c r="A622" s="274">
        <v>330</v>
      </c>
      <c r="B622" s="272">
        <v>200</v>
      </c>
      <c r="C622" s="272">
        <v>200</v>
      </c>
      <c r="D622" s="273">
        <v>400</v>
      </c>
      <c r="E622" s="273"/>
      <c r="F622" s="273"/>
      <c r="G622" s="86" t="s">
        <v>1150</v>
      </c>
      <c r="H622" s="364">
        <v>2026</v>
      </c>
      <c r="I622" s="364">
        <v>2757</v>
      </c>
      <c r="J622" s="56"/>
    </row>
    <row r="623" spans="1:10" s="78" customFormat="1" ht="12.75">
      <c r="A623" s="274">
        <v>330</v>
      </c>
      <c r="B623" s="272">
        <v>200</v>
      </c>
      <c r="C623" s="272">
        <v>200</v>
      </c>
      <c r="D623" s="273">
        <v>500</v>
      </c>
      <c r="E623" s="273"/>
      <c r="F623" s="273"/>
      <c r="G623" s="86" t="s">
        <v>1137</v>
      </c>
      <c r="H623" s="364">
        <v>0</v>
      </c>
      <c r="I623" s="364">
        <v>0</v>
      </c>
      <c r="J623" s="56"/>
    </row>
    <row r="624" spans="1:10" s="78" customFormat="1" ht="12.75">
      <c r="A624" s="274">
        <v>330</v>
      </c>
      <c r="B624" s="272">
        <v>200</v>
      </c>
      <c r="C624" s="272">
        <v>200</v>
      </c>
      <c r="D624" s="272">
        <v>600</v>
      </c>
      <c r="E624" s="272"/>
      <c r="F624" s="272"/>
      <c r="G624" s="87" t="s">
        <v>1120</v>
      </c>
      <c r="H624" s="363"/>
      <c r="I624" s="363">
        <v>0</v>
      </c>
      <c r="J624" s="56"/>
    </row>
    <row r="625" spans="1:10" s="78" customFormat="1" ht="12.75">
      <c r="A625" s="274">
        <v>330</v>
      </c>
      <c r="B625" s="272">
        <v>200</v>
      </c>
      <c r="C625" s="272">
        <v>200</v>
      </c>
      <c r="D625" s="272">
        <v>600</v>
      </c>
      <c r="E625" s="273">
        <v>5</v>
      </c>
      <c r="F625" s="273"/>
      <c r="G625" s="86" t="s">
        <v>1121</v>
      </c>
      <c r="H625" s="364">
        <v>0</v>
      </c>
      <c r="I625" s="364">
        <v>0</v>
      </c>
      <c r="J625" s="56"/>
    </row>
    <row r="626" spans="1:10" s="78" customFormat="1" ht="12.75">
      <c r="A626" s="274">
        <v>330</v>
      </c>
      <c r="B626" s="272">
        <v>200</v>
      </c>
      <c r="C626" s="272">
        <v>200</v>
      </c>
      <c r="D626" s="272">
        <v>600</v>
      </c>
      <c r="E626" s="273">
        <v>10</v>
      </c>
      <c r="F626" s="273"/>
      <c r="G626" s="86" t="s">
        <v>1122</v>
      </c>
      <c r="H626" s="364">
        <v>0</v>
      </c>
      <c r="I626" s="364">
        <v>0</v>
      </c>
      <c r="J626" s="56"/>
    </row>
    <row r="627" spans="1:10" s="78" customFormat="1" ht="12.75">
      <c r="A627" s="274">
        <v>330</v>
      </c>
      <c r="B627" s="272">
        <v>200</v>
      </c>
      <c r="C627" s="272">
        <v>200</v>
      </c>
      <c r="D627" s="272">
        <v>600</v>
      </c>
      <c r="E627" s="273">
        <v>15</v>
      </c>
      <c r="F627" s="273"/>
      <c r="G627" s="86" t="s">
        <v>1151</v>
      </c>
      <c r="H627" s="364">
        <v>0</v>
      </c>
      <c r="I627" s="364">
        <v>0</v>
      </c>
      <c r="J627" s="56"/>
    </row>
    <row r="628" spans="1:10">
      <c r="A628" s="274">
        <v>330</v>
      </c>
      <c r="B628" s="272">
        <v>200</v>
      </c>
      <c r="C628" s="272">
        <v>200</v>
      </c>
      <c r="D628" s="273">
        <v>900</v>
      </c>
      <c r="E628" s="273"/>
      <c r="F628" s="273"/>
      <c r="G628" s="86" t="s">
        <v>1140</v>
      </c>
      <c r="H628" s="364">
        <v>7443</v>
      </c>
      <c r="I628" s="364">
        <v>8147</v>
      </c>
      <c r="J628" s="56"/>
    </row>
    <row r="629" spans="1:10" s="71" customFormat="1" ht="15.75">
      <c r="A629" s="274">
        <v>330</v>
      </c>
      <c r="B629" s="272">
        <v>200</v>
      </c>
      <c r="C629" s="273">
        <v>300</v>
      </c>
      <c r="D629" s="273"/>
      <c r="E629" s="273"/>
      <c r="F629" s="273"/>
      <c r="G629" s="55" t="s">
        <v>1192</v>
      </c>
      <c r="H629" s="364">
        <v>0</v>
      </c>
      <c r="I629" s="364">
        <v>0</v>
      </c>
      <c r="J629" s="56" t="s">
        <v>1193</v>
      </c>
    </row>
    <row r="630" spans="1:10">
      <c r="A630" s="269">
        <v>335</v>
      </c>
      <c r="B630" s="85">
        <v>0</v>
      </c>
      <c r="C630" s="85">
        <v>0</v>
      </c>
      <c r="D630" s="85">
        <v>0</v>
      </c>
      <c r="E630" s="85">
        <v>0</v>
      </c>
      <c r="F630" s="85">
        <v>0</v>
      </c>
      <c r="G630" s="73" t="s">
        <v>1194</v>
      </c>
      <c r="H630" s="363"/>
      <c r="I630" s="363">
        <v>0</v>
      </c>
      <c r="J630" s="53" t="s">
        <v>1195</v>
      </c>
    </row>
    <row r="631" spans="1:10">
      <c r="A631" s="274">
        <v>335</v>
      </c>
      <c r="B631" s="272">
        <v>100</v>
      </c>
      <c r="C631" s="272"/>
      <c r="D631" s="272"/>
      <c r="E631" s="272"/>
      <c r="F631" s="272"/>
      <c r="G631" s="55" t="s">
        <v>1196</v>
      </c>
      <c r="H631" s="363"/>
      <c r="I631" s="363">
        <v>0</v>
      </c>
      <c r="J631" s="56" t="s">
        <v>1197</v>
      </c>
    </row>
    <row r="632" spans="1:10" s="78" customFormat="1" ht="12.75">
      <c r="A632" s="274">
        <v>335</v>
      </c>
      <c r="B632" s="272">
        <v>100</v>
      </c>
      <c r="C632" s="272">
        <v>100</v>
      </c>
      <c r="D632" s="272"/>
      <c r="E632" s="272"/>
      <c r="F632" s="272"/>
      <c r="G632" s="55" t="s">
        <v>1198</v>
      </c>
      <c r="H632" s="363"/>
      <c r="I632" s="363">
        <v>0</v>
      </c>
      <c r="J632" s="56" t="s">
        <v>1199</v>
      </c>
    </row>
    <row r="633" spans="1:10" s="78" customFormat="1" ht="12.75">
      <c r="A633" s="274">
        <v>335</v>
      </c>
      <c r="B633" s="272">
        <v>100</v>
      </c>
      <c r="C633" s="272">
        <v>100</v>
      </c>
      <c r="D633" s="273">
        <v>100</v>
      </c>
      <c r="E633" s="273"/>
      <c r="F633" s="273"/>
      <c r="G633" s="86" t="s">
        <v>1112</v>
      </c>
      <c r="H633" s="364">
        <v>554147</v>
      </c>
      <c r="I633" s="364">
        <v>442118</v>
      </c>
      <c r="J633" s="56"/>
    </row>
    <row r="634" spans="1:10" s="78" customFormat="1" ht="12.75">
      <c r="A634" s="274">
        <v>335</v>
      </c>
      <c r="B634" s="272">
        <v>100</v>
      </c>
      <c r="C634" s="272">
        <v>100</v>
      </c>
      <c r="D634" s="273">
        <v>200</v>
      </c>
      <c r="E634" s="273"/>
      <c r="F634" s="273"/>
      <c r="G634" s="86" t="s">
        <v>1113</v>
      </c>
      <c r="H634" s="364">
        <v>181361</v>
      </c>
      <c r="I634" s="364">
        <v>168781</v>
      </c>
      <c r="J634" s="56"/>
    </row>
    <row r="635" spans="1:10" s="78" customFormat="1" ht="12.75">
      <c r="A635" s="274">
        <v>335</v>
      </c>
      <c r="B635" s="272">
        <v>100</v>
      </c>
      <c r="C635" s="272">
        <v>100</v>
      </c>
      <c r="D635" s="273">
        <v>300</v>
      </c>
      <c r="E635" s="273"/>
      <c r="F635" s="273"/>
      <c r="G635" s="86" t="s">
        <v>1136</v>
      </c>
      <c r="H635" s="364">
        <v>110074</v>
      </c>
      <c r="I635" s="364">
        <v>108257</v>
      </c>
      <c r="J635" s="56"/>
    </row>
    <row r="636" spans="1:10" s="78" customFormat="1" ht="12.75">
      <c r="A636" s="274">
        <v>335</v>
      </c>
      <c r="B636" s="272">
        <v>100</v>
      </c>
      <c r="C636" s="272">
        <v>100</v>
      </c>
      <c r="D636" s="273">
        <v>400</v>
      </c>
      <c r="E636" s="273"/>
      <c r="F636" s="273"/>
      <c r="G636" s="86" t="s">
        <v>1137</v>
      </c>
      <c r="H636" s="364">
        <v>1118</v>
      </c>
      <c r="I636" s="364">
        <v>1118</v>
      </c>
      <c r="J636" s="56"/>
    </row>
    <row r="637" spans="1:10" s="78" customFormat="1" ht="12.75">
      <c r="A637" s="274">
        <v>335</v>
      </c>
      <c r="B637" s="272">
        <v>100</v>
      </c>
      <c r="C637" s="272">
        <v>100</v>
      </c>
      <c r="D637" s="272">
        <v>500</v>
      </c>
      <c r="E637" s="272"/>
      <c r="F637" s="272"/>
      <c r="G637" s="87" t="s">
        <v>1120</v>
      </c>
      <c r="H637" s="363"/>
      <c r="I637" s="363">
        <v>0</v>
      </c>
      <c r="J637" s="56"/>
    </row>
    <row r="638" spans="1:10" s="78" customFormat="1" ht="12.75">
      <c r="A638" s="274">
        <v>335</v>
      </c>
      <c r="B638" s="272">
        <v>100</v>
      </c>
      <c r="C638" s="272">
        <v>100</v>
      </c>
      <c r="D638" s="272">
        <v>500</v>
      </c>
      <c r="E638" s="273">
        <v>5</v>
      </c>
      <c r="F638" s="273"/>
      <c r="G638" s="86" t="s">
        <v>1121</v>
      </c>
      <c r="H638" s="364">
        <v>0</v>
      </c>
      <c r="I638" s="364">
        <v>0</v>
      </c>
      <c r="J638" s="56"/>
    </row>
    <row r="639" spans="1:10" s="78" customFormat="1" ht="12.75">
      <c r="A639" s="274">
        <v>335</v>
      </c>
      <c r="B639" s="272">
        <v>100</v>
      </c>
      <c r="C639" s="272">
        <v>100</v>
      </c>
      <c r="D639" s="272">
        <v>500</v>
      </c>
      <c r="E639" s="273">
        <v>10</v>
      </c>
      <c r="F639" s="273"/>
      <c r="G639" s="86" t="s">
        <v>1122</v>
      </c>
      <c r="H639" s="364">
        <v>0</v>
      </c>
      <c r="I639" s="364">
        <v>0</v>
      </c>
      <c r="J639" s="56"/>
    </row>
    <row r="640" spans="1:10" s="78" customFormat="1" ht="12.75">
      <c r="A640" s="274">
        <v>335</v>
      </c>
      <c r="B640" s="272">
        <v>100</v>
      </c>
      <c r="C640" s="272">
        <v>100</v>
      </c>
      <c r="D640" s="272">
        <v>500</v>
      </c>
      <c r="E640" s="273">
        <v>15</v>
      </c>
      <c r="F640" s="273"/>
      <c r="G640" s="86" t="s">
        <v>1200</v>
      </c>
      <c r="H640" s="364">
        <v>1500</v>
      </c>
      <c r="I640" s="364">
        <v>150</v>
      </c>
      <c r="J640" s="56"/>
    </row>
    <row r="641" spans="1:10">
      <c r="A641" s="274">
        <v>335</v>
      </c>
      <c r="B641" s="272">
        <v>100</v>
      </c>
      <c r="C641" s="272">
        <v>100</v>
      </c>
      <c r="D641" s="273">
        <v>900</v>
      </c>
      <c r="E641" s="273"/>
      <c r="F641" s="273"/>
      <c r="G641" s="86" t="s">
        <v>1140</v>
      </c>
      <c r="H641" s="364">
        <v>226566</v>
      </c>
      <c r="I641" s="364">
        <v>190620</v>
      </c>
      <c r="J641" s="56"/>
    </row>
    <row r="642" spans="1:10">
      <c r="A642" s="274">
        <v>335</v>
      </c>
      <c r="B642" s="272">
        <v>100</v>
      </c>
      <c r="C642" s="272">
        <v>200</v>
      </c>
      <c r="D642" s="272"/>
      <c r="E642" s="272"/>
      <c r="F642" s="272"/>
      <c r="G642" s="55" t="s">
        <v>1201</v>
      </c>
      <c r="H642" s="363"/>
      <c r="I642" s="363">
        <v>0</v>
      </c>
      <c r="J642" s="56" t="s">
        <v>1202</v>
      </c>
    </row>
    <row r="643" spans="1:10">
      <c r="A643" s="274">
        <v>335</v>
      </c>
      <c r="B643" s="272">
        <v>100</v>
      </c>
      <c r="C643" s="272">
        <v>200</v>
      </c>
      <c r="D643" s="273">
        <v>100</v>
      </c>
      <c r="E643" s="273"/>
      <c r="F643" s="273"/>
      <c r="G643" s="86" t="s">
        <v>1112</v>
      </c>
      <c r="H643" s="364">
        <v>43971</v>
      </c>
      <c r="I643" s="364">
        <v>43909</v>
      </c>
      <c r="J643" s="56"/>
    </row>
    <row r="644" spans="1:10">
      <c r="A644" s="274">
        <v>335</v>
      </c>
      <c r="B644" s="272">
        <v>100</v>
      </c>
      <c r="C644" s="272">
        <v>200</v>
      </c>
      <c r="D644" s="273">
        <v>200</v>
      </c>
      <c r="E644" s="273"/>
      <c r="F644" s="273"/>
      <c r="G644" s="86" t="s">
        <v>1113</v>
      </c>
      <c r="H644" s="364">
        <v>18136</v>
      </c>
      <c r="I644" s="364">
        <v>16878</v>
      </c>
      <c r="J644" s="56"/>
    </row>
    <row r="645" spans="1:10">
      <c r="A645" s="274">
        <v>335</v>
      </c>
      <c r="B645" s="272">
        <v>100</v>
      </c>
      <c r="C645" s="272">
        <v>200</v>
      </c>
      <c r="D645" s="273">
        <v>300</v>
      </c>
      <c r="E645" s="273"/>
      <c r="F645" s="273"/>
      <c r="G645" s="86" t="s">
        <v>1136</v>
      </c>
      <c r="H645" s="364">
        <v>11007</v>
      </c>
      <c r="I645" s="364">
        <v>10826</v>
      </c>
      <c r="J645" s="56"/>
    </row>
    <row r="646" spans="1:10">
      <c r="A646" s="274">
        <v>335</v>
      </c>
      <c r="B646" s="272">
        <v>100</v>
      </c>
      <c r="C646" s="272">
        <v>200</v>
      </c>
      <c r="D646" s="273">
        <v>400</v>
      </c>
      <c r="E646" s="273"/>
      <c r="F646" s="273"/>
      <c r="G646" s="86" t="s">
        <v>1137</v>
      </c>
      <c r="H646" s="364">
        <v>112</v>
      </c>
      <c r="I646" s="364">
        <v>112</v>
      </c>
      <c r="J646" s="56"/>
    </row>
    <row r="647" spans="1:10">
      <c r="A647" s="274">
        <v>335</v>
      </c>
      <c r="B647" s="272">
        <v>100</v>
      </c>
      <c r="C647" s="272">
        <v>200</v>
      </c>
      <c r="D647" s="272">
        <v>500</v>
      </c>
      <c r="E647" s="272"/>
      <c r="F647" s="272"/>
      <c r="G647" s="87" t="s">
        <v>1120</v>
      </c>
      <c r="H647" s="363"/>
      <c r="I647" s="363">
        <v>0</v>
      </c>
      <c r="J647" s="56"/>
    </row>
    <row r="648" spans="1:10">
      <c r="A648" s="274">
        <v>335</v>
      </c>
      <c r="B648" s="272">
        <v>100</v>
      </c>
      <c r="C648" s="272">
        <v>200</v>
      </c>
      <c r="D648" s="272">
        <v>500</v>
      </c>
      <c r="E648" s="273">
        <v>5</v>
      </c>
      <c r="F648" s="273"/>
      <c r="G648" s="86" t="s">
        <v>1121</v>
      </c>
      <c r="H648" s="364">
        <v>0</v>
      </c>
      <c r="I648" s="364">
        <v>0</v>
      </c>
      <c r="J648" s="56"/>
    </row>
    <row r="649" spans="1:10">
      <c r="A649" s="274">
        <v>335</v>
      </c>
      <c r="B649" s="272">
        <v>100</v>
      </c>
      <c r="C649" s="272">
        <v>200</v>
      </c>
      <c r="D649" s="272">
        <v>500</v>
      </c>
      <c r="E649" s="273">
        <v>10</v>
      </c>
      <c r="F649" s="273"/>
      <c r="G649" s="86" t="s">
        <v>1122</v>
      </c>
      <c r="H649" s="364">
        <v>0</v>
      </c>
      <c r="I649" s="364">
        <v>0</v>
      </c>
      <c r="J649" s="56"/>
    </row>
    <row r="650" spans="1:10">
      <c r="A650" s="274">
        <v>335</v>
      </c>
      <c r="B650" s="272">
        <v>100</v>
      </c>
      <c r="C650" s="272">
        <v>200</v>
      </c>
      <c r="D650" s="272">
        <v>500</v>
      </c>
      <c r="E650" s="273">
        <v>15</v>
      </c>
      <c r="F650" s="273"/>
      <c r="G650" s="86" t="s">
        <v>1200</v>
      </c>
      <c r="H650" s="364">
        <v>200</v>
      </c>
      <c r="I650" s="364">
        <v>0</v>
      </c>
      <c r="J650" s="56"/>
    </row>
    <row r="651" spans="1:10">
      <c r="A651" s="274">
        <v>335</v>
      </c>
      <c r="B651" s="272">
        <v>100</v>
      </c>
      <c r="C651" s="272">
        <v>200</v>
      </c>
      <c r="D651" s="273">
        <v>900</v>
      </c>
      <c r="E651" s="273"/>
      <c r="F651" s="273"/>
      <c r="G651" s="86" t="s">
        <v>1140</v>
      </c>
      <c r="H651" s="364">
        <v>19430</v>
      </c>
      <c r="I651" s="364">
        <v>18964</v>
      </c>
      <c r="J651" s="56"/>
    </row>
    <row r="652" spans="1:10">
      <c r="A652" s="274">
        <v>335</v>
      </c>
      <c r="B652" s="272">
        <v>100</v>
      </c>
      <c r="C652" s="273">
        <v>300</v>
      </c>
      <c r="D652" s="273"/>
      <c r="E652" s="273"/>
      <c r="F652" s="273"/>
      <c r="G652" s="55" t="s">
        <v>1203</v>
      </c>
      <c r="H652" s="364">
        <v>0</v>
      </c>
      <c r="I652" s="364">
        <v>0</v>
      </c>
      <c r="J652" s="56" t="s">
        <v>1204</v>
      </c>
    </row>
    <row r="653" spans="1:10">
      <c r="A653" s="274">
        <v>335</v>
      </c>
      <c r="B653" s="272">
        <v>200</v>
      </c>
      <c r="C653" s="272"/>
      <c r="D653" s="272"/>
      <c r="E653" s="272"/>
      <c r="F653" s="272"/>
      <c r="G653" s="55" t="s">
        <v>1205</v>
      </c>
      <c r="H653" s="363"/>
      <c r="I653" s="363">
        <v>0</v>
      </c>
      <c r="J653" s="56" t="s">
        <v>1206</v>
      </c>
    </row>
    <row r="654" spans="1:10">
      <c r="A654" s="274">
        <v>335</v>
      </c>
      <c r="B654" s="272">
        <v>200</v>
      </c>
      <c r="C654" s="272">
        <v>100</v>
      </c>
      <c r="D654" s="272"/>
      <c r="E654" s="272"/>
      <c r="F654" s="272"/>
      <c r="G654" s="55" t="s">
        <v>1207</v>
      </c>
      <c r="H654" s="363"/>
      <c r="I654" s="363">
        <v>0</v>
      </c>
      <c r="J654" s="56" t="s">
        <v>1208</v>
      </c>
    </row>
    <row r="655" spans="1:10">
      <c r="A655" s="274">
        <v>335</v>
      </c>
      <c r="B655" s="272">
        <v>200</v>
      </c>
      <c r="C655" s="272">
        <v>100</v>
      </c>
      <c r="D655" s="273">
        <v>100</v>
      </c>
      <c r="E655" s="273"/>
      <c r="F655" s="273"/>
      <c r="G655" s="86" t="s">
        <v>1112</v>
      </c>
      <c r="H655" s="364">
        <v>2068456</v>
      </c>
      <c r="I655" s="364">
        <v>1894405</v>
      </c>
      <c r="J655" s="56"/>
    </row>
    <row r="656" spans="1:10">
      <c r="A656" s="274">
        <v>335</v>
      </c>
      <c r="B656" s="272">
        <v>200</v>
      </c>
      <c r="C656" s="272">
        <v>100</v>
      </c>
      <c r="D656" s="273">
        <v>200</v>
      </c>
      <c r="E656" s="273"/>
      <c r="F656" s="273"/>
      <c r="G656" s="86" t="s">
        <v>1148</v>
      </c>
      <c r="H656" s="364">
        <v>24117</v>
      </c>
      <c r="I656" s="364">
        <v>24117</v>
      </c>
      <c r="J656" s="56"/>
    </row>
    <row r="657" spans="1:10">
      <c r="A657" s="274">
        <v>335</v>
      </c>
      <c r="B657" s="272">
        <v>200</v>
      </c>
      <c r="C657" s="272">
        <v>100</v>
      </c>
      <c r="D657" s="273">
        <v>300</v>
      </c>
      <c r="E657" s="273"/>
      <c r="F657" s="273"/>
      <c r="G657" s="86" t="s">
        <v>1149</v>
      </c>
      <c r="H657" s="364">
        <v>233028</v>
      </c>
      <c r="I657" s="364">
        <v>270989</v>
      </c>
      <c r="J657" s="56"/>
    </row>
    <row r="658" spans="1:10">
      <c r="A658" s="274">
        <v>335</v>
      </c>
      <c r="B658" s="272">
        <v>200</v>
      </c>
      <c r="C658" s="272">
        <v>100</v>
      </c>
      <c r="D658" s="273">
        <v>400</v>
      </c>
      <c r="E658" s="273"/>
      <c r="F658" s="273"/>
      <c r="G658" s="86" t="s">
        <v>1150</v>
      </c>
      <c r="H658" s="364">
        <v>199196</v>
      </c>
      <c r="I658" s="364">
        <v>250887</v>
      </c>
      <c r="J658" s="56"/>
    </row>
    <row r="659" spans="1:10">
      <c r="A659" s="274">
        <v>335</v>
      </c>
      <c r="B659" s="272">
        <v>200</v>
      </c>
      <c r="C659" s="272">
        <v>100</v>
      </c>
      <c r="D659" s="273">
        <v>500</v>
      </c>
      <c r="E659" s="273"/>
      <c r="F659" s="273"/>
      <c r="G659" s="86" t="s">
        <v>1137</v>
      </c>
      <c r="H659" s="364">
        <v>0</v>
      </c>
      <c r="I659" s="364">
        <v>0</v>
      </c>
      <c r="J659" s="56"/>
    </row>
    <row r="660" spans="1:10">
      <c r="A660" s="274">
        <v>335</v>
      </c>
      <c r="B660" s="272">
        <v>200</v>
      </c>
      <c r="C660" s="272">
        <v>100</v>
      </c>
      <c r="D660" s="272">
        <v>600</v>
      </c>
      <c r="E660" s="272"/>
      <c r="F660" s="272"/>
      <c r="G660" s="87" t="s">
        <v>1120</v>
      </c>
      <c r="H660" s="363"/>
      <c r="I660" s="363">
        <v>0</v>
      </c>
      <c r="J660" s="56"/>
    </row>
    <row r="661" spans="1:10">
      <c r="A661" s="274">
        <v>335</v>
      </c>
      <c r="B661" s="272">
        <v>200</v>
      </c>
      <c r="C661" s="272">
        <v>100</v>
      </c>
      <c r="D661" s="272">
        <v>600</v>
      </c>
      <c r="E661" s="273">
        <v>5</v>
      </c>
      <c r="F661" s="273"/>
      <c r="G661" s="86" t="s">
        <v>1121</v>
      </c>
      <c r="H661" s="364">
        <v>0</v>
      </c>
      <c r="I661" s="364">
        <v>0</v>
      </c>
      <c r="J661" s="56"/>
    </row>
    <row r="662" spans="1:10">
      <c r="A662" s="274">
        <v>335</v>
      </c>
      <c r="B662" s="272">
        <v>200</v>
      </c>
      <c r="C662" s="272">
        <v>100</v>
      </c>
      <c r="D662" s="272">
        <v>600</v>
      </c>
      <c r="E662" s="273">
        <v>10</v>
      </c>
      <c r="F662" s="273"/>
      <c r="G662" s="86" t="s">
        <v>1122</v>
      </c>
      <c r="H662" s="364">
        <v>0</v>
      </c>
      <c r="I662" s="364">
        <v>0</v>
      </c>
      <c r="J662" s="56"/>
    </row>
    <row r="663" spans="1:10">
      <c r="A663" s="274">
        <v>335</v>
      </c>
      <c r="B663" s="272">
        <v>200</v>
      </c>
      <c r="C663" s="272">
        <v>100</v>
      </c>
      <c r="D663" s="272">
        <v>600</v>
      </c>
      <c r="E663" s="273">
        <v>15</v>
      </c>
      <c r="F663" s="273"/>
      <c r="G663" s="86" t="s">
        <v>1151</v>
      </c>
      <c r="H663" s="364">
        <v>4500</v>
      </c>
      <c r="I663" s="364">
        <v>4500</v>
      </c>
      <c r="J663" s="56"/>
    </row>
    <row r="664" spans="1:10">
      <c r="A664" s="274">
        <v>335</v>
      </c>
      <c r="B664" s="272">
        <v>200</v>
      </c>
      <c r="C664" s="272">
        <v>100</v>
      </c>
      <c r="D664" s="273">
        <v>900</v>
      </c>
      <c r="E664" s="273"/>
      <c r="F664" s="273"/>
      <c r="G664" s="86" t="s">
        <v>1140</v>
      </c>
      <c r="H664" s="364">
        <v>686651</v>
      </c>
      <c r="I664" s="364">
        <v>653628</v>
      </c>
      <c r="J664" s="56"/>
    </row>
    <row r="665" spans="1:10">
      <c r="A665" s="274">
        <v>335</v>
      </c>
      <c r="B665" s="272">
        <v>200</v>
      </c>
      <c r="C665" s="272">
        <v>200</v>
      </c>
      <c r="D665" s="272"/>
      <c r="E665" s="272"/>
      <c r="F665" s="272"/>
      <c r="G665" s="55" t="s">
        <v>1209</v>
      </c>
      <c r="H665" s="363"/>
      <c r="I665" s="363"/>
      <c r="J665" s="56" t="s">
        <v>1210</v>
      </c>
    </row>
    <row r="666" spans="1:10">
      <c r="A666" s="274">
        <v>335</v>
      </c>
      <c r="B666" s="272">
        <v>200</v>
      </c>
      <c r="C666" s="272">
        <v>200</v>
      </c>
      <c r="D666" s="273">
        <v>100</v>
      </c>
      <c r="E666" s="273"/>
      <c r="F666" s="273"/>
      <c r="G666" s="86" t="s">
        <v>1112</v>
      </c>
      <c r="H666" s="364">
        <v>0</v>
      </c>
      <c r="I666" s="364">
        <v>15248</v>
      </c>
      <c r="J666" s="56"/>
    </row>
    <row r="667" spans="1:10">
      <c r="A667" s="274">
        <v>335</v>
      </c>
      <c r="B667" s="272">
        <v>200</v>
      </c>
      <c r="C667" s="272">
        <v>200</v>
      </c>
      <c r="D667" s="273">
        <v>200</v>
      </c>
      <c r="E667" s="273"/>
      <c r="F667" s="273"/>
      <c r="G667" s="86" t="s">
        <v>1148</v>
      </c>
      <c r="H667" s="364">
        <v>0</v>
      </c>
      <c r="I667" s="364">
        <v>0</v>
      </c>
      <c r="J667" s="56"/>
    </row>
    <row r="668" spans="1:10">
      <c r="A668" s="274">
        <v>335</v>
      </c>
      <c r="B668" s="272">
        <v>200</v>
      </c>
      <c r="C668" s="272">
        <v>200</v>
      </c>
      <c r="D668" s="273">
        <v>300</v>
      </c>
      <c r="E668" s="273"/>
      <c r="F668" s="273"/>
      <c r="G668" s="86" t="s">
        <v>1149</v>
      </c>
      <c r="H668" s="364">
        <v>0</v>
      </c>
      <c r="I668" s="364">
        <v>2978</v>
      </c>
      <c r="J668" s="56"/>
    </row>
    <row r="669" spans="1:10">
      <c r="A669" s="274">
        <v>335</v>
      </c>
      <c r="B669" s="272">
        <v>200</v>
      </c>
      <c r="C669" s="272">
        <v>200</v>
      </c>
      <c r="D669" s="273">
        <v>400</v>
      </c>
      <c r="E669" s="273"/>
      <c r="F669" s="273"/>
      <c r="G669" s="86" t="s">
        <v>1150</v>
      </c>
      <c r="H669" s="364">
        <v>0</v>
      </c>
      <c r="I669" s="364">
        <v>2757</v>
      </c>
      <c r="J669" s="56"/>
    </row>
    <row r="670" spans="1:10">
      <c r="A670" s="274">
        <v>335</v>
      </c>
      <c r="B670" s="272">
        <v>200</v>
      </c>
      <c r="C670" s="272">
        <v>200</v>
      </c>
      <c r="D670" s="273">
        <v>500</v>
      </c>
      <c r="E670" s="273"/>
      <c r="F670" s="273"/>
      <c r="G670" s="86" t="s">
        <v>1137</v>
      </c>
      <c r="H670" s="364">
        <v>0</v>
      </c>
      <c r="I670" s="364">
        <v>0</v>
      </c>
      <c r="J670" s="56"/>
    </row>
    <row r="671" spans="1:10">
      <c r="A671" s="274">
        <v>335</v>
      </c>
      <c r="B671" s="272">
        <v>200</v>
      </c>
      <c r="C671" s="272">
        <v>200</v>
      </c>
      <c r="D671" s="272">
        <v>600</v>
      </c>
      <c r="E671" s="272"/>
      <c r="F671" s="272"/>
      <c r="G671" s="87" t="s">
        <v>1120</v>
      </c>
      <c r="H671" s="363"/>
      <c r="I671" s="363">
        <v>0</v>
      </c>
      <c r="J671" s="56"/>
    </row>
    <row r="672" spans="1:10">
      <c r="A672" s="274">
        <v>335</v>
      </c>
      <c r="B672" s="272">
        <v>200</v>
      </c>
      <c r="C672" s="272">
        <v>200</v>
      </c>
      <c r="D672" s="272">
        <v>600</v>
      </c>
      <c r="E672" s="273">
        <v>5</v>
      </c>
      <c r="F672" s="273"/>
      <c r="G672" s="86" t="s">
        <v>1121</v>
      </c>
      <c r="H672" s="364">
        <v>0</v>
      </c>
      <c r="I672" s="364">
        <v>0</v>
      </c>
      <c r="J672" s="56"/>
    </row>
    <row r="673" spans="1:10">
      <c r="A673" s="274">
        <v>335</v>
      </c>
      <c r="B673" s="272">
        <v>200</v>
      </c>
      <c r="C673" s="272">
        <v>200</v>
      </c>
      <c r="D673" s="272">
        <v>600</v>
      </c>
      <c r="E673" s="273">
        <v>10</v>
      </c>
      <c r="F673" s="273"/>
      <c r="G673" s="86" t="s">
        <v>1122</v>
      </c>
      <c r="H673" s="364">
        <v>0</v>
      </c>
      <c r="I673" s="364">
        <v>0</v>
      </c>
      <c r="J673" s="56"/>
    </row>
    <row r="674" spans="1:10">
      <c r="A674" s="274">
        <v>335</v>
      </c>
      <c r="B674" s="272">
        <v>200</v>
      </c>
      <c r="C674" s="272">
        <v>200</v>
      </c>
      <c r="D674" s="272">
        <v>600</v>
      </c>
      <c r="E674" s="273">
        <v>15</v>
      </c>
      <c r="F674" s="273"/>
      <c r="G674" s="86" t="s">
        <v>1151</v>
      </c>
      <c r="H674" s="364">
        <v>0</v>
      </c>
      <c r="I674" s="364">
        <v>0</v>
      </c>
      <c r="J674" s="56"/>
    </row>
    <row r="675" spans="1:10">
      <c r="A675" s="274">
        <v>335</v>
      </c>
      <c r="B675" s="272">
        <v>200</v>
      </c>
      <c r="C675" s="272">
        <v>200</v>
      </c>
      <c r="D675" s="273">
        <v>900</v>
      </c>
      <c r="E675" s="273"/>
      <c r="F675" s="273"/>
      <c r="G675" s="86" t="s">
        <v>1140</v>
      </c>
      <c r="H675" s="364">
        <v>0</v>
      </c>
      <c r="I675" s="364">
        <v>5621</v>
      </c>
      <c r="J675" s="56"/>
    </row>
    <row r="676" spans="1:10" s="71" customFormat="1" ht="15.75">
      <c r="A676" s="274">
        <v>335</v>
      </c>
      <c r="B676" s="272">
        <v>200</v>
      </c>
      <c r="C676" s="273">
        <v>300</v>
      </c>
      <c r="D676" s="273"/>
      <c r="E676" s="273"/>
      <c r="F676" s="273"/>
      <c r="G676" s="55" t="s">
        <v>1211</v>
      </c>
      <c r="H676" s="364">
        <v>0</v>
      </c>
      <c r="I676" s="364">
        <v>0</v>
      </c>
      <c r="J676" s="56" t="s">
        <v>1212</v>
      </c>
    </row>
    <row r="677" spans="1:10">
      <c r="A677" s="269">
        <v>340</v>
      </c>
      <c r="B677" s="85">
        <v>0</v>
      </c>
      <c r="C677" s="85">
        <v>0</v>
      </c>
      <c r="D677" s="85">
        <v>0</v>
      </c>
      <c r="E677" s="85">
        <v>0</v>
      </c>
      <c r="F677" s="85">
        <v>0</v>
      </c>
      <c r="G677" s="73" t="s">
        <v>67</v>
      </c>
      <c r="H677" s="363"/>
      <c r="I677" s="363">
        <v>0</v>
      </c>
      <c r="J677" s="53" t="s">
        <v>1213</v>
      </c>
    </row>
    <row r="678" spans="1:10">
      <c r="A678" s="274">
        <v>340</v>
      </c>
      <c r="B678" s="272">
        <v>100</v>
      </c>
      <c r="C678" s="272"/>
      <c r="D678" s="272"/>
      <c r="E678" s="272"/>
      <c r="F678" s="272"/>
      <c r="G678" s="55" t="s">
        <v>1214</v>
      </c>
      <c r="H678" s="363"/>
      <c r="I678" s="363">
        <v>0</v>
      </c>
      <c r="J678" s="56" t="s">
        <v>1215</v>
      </c>
    </row>
    <row r="679" spans="1:10">
      <c r="A679" s="274">
        <v>340</v>
      </c>
      <c r="B679" s="272">
        <v>100</v>
      </c>
      <c r="C679" s="273">
        <v>100</v>
      </c>
      <c r="D679" s="273"/>
      <c r="E679" s="273"/>
      <c r="F679" s="273"/>
      <c r="G679" s="58" t="s">
        <v>1216</v>
      </c>
      <c r="H679" s="360">
        <v>2000</v>
      </c>
      <c r="I679" s="360">
        <v>2000</v>
      </c>
      <c r="J679" s="56"/>
    </row>
    <row r="680" spans="1:10">
      <c r="A680" s="274">
        <v>340</v>
      </c>
      <c r="B680" s="272">
        <v>100</v>
      </c>
      <c r="C680" s="273">
        <v>200</v>
      </c>
      <c r="D680" s="273"/>
      <c r="E680" s="273"/>
      <c r="F680" s="273"/>
      <c r="G680" s="58" t="s">
        <v>1217</v>
      </c>
      <c r="H680" s="360">
        <v>26000</v>
      </c>
      <c r="I680" s="360">
        <v>26000</v>
      </c>
      <c r="J680" s="56"/>
    </row>
    <row r="681" spans="1:10">
      <c r="A681" s="274">
        <v>340</v>
      </c>
      <c r="B681" s="272">
        <v>100</v>
      </c>
      <c r="C681" s="273">
        <v>300</v>
      </c>
      <c r="D681" s="273"/>
      <c r="E681" s="273"/>
      <c r="F681" s="273"/>
      <c r="G681" s="58" t="s">
        <v>1218</v>
      </c>
      <c r="H681" s="360">
        <v>0</v>
      </c>
      <c r="I681" s="360">
        <v>0</v>
      </c>
      <c r="J681" s="56"/>
    </row>
    <row r="682" spans="1:10">
      <c r="A682" s="274">
        <v>340</v>
      </c>
      <c r="B682" s="272">
        <v>100</v>
      </c>
      <c r="C682" s="273">
        <v>400</v>
      </c>
      <c r="D682" s="273"/>
      <c r="E682" s="273"/>
      <c r="F682" s="273"/>
      <c r="G682" s="58" t="s">
        <v>1219</v>
      </c>
      <c r="H682" s="360">
        <v>0</v>
      </c>
      <c r="I682" s="360">
        <v>0</v>
      </c>
      <c r="J682" s="56"/>
    </row>
    <row r="683" spans="1:10">
      <c r="A683" s="274">
        <v>340</v>
      </c>
      <c r="B683" s="272">
        <v>100</v>
      </c>
      <c r="C683" s="273">
        <v>500</v>
      </c>
      <c r="D683" s="273"/>
      <c r="E683" s="273"/>
      <c r="F683" s="273"/>
      <c r="G683" s="58" t="s">
        <v>1220</v>
      </c>
      <c r="H683" s="360">
        <v>1000</v>
      </c>
      <c r="I683" s="360">
        <v>1000</v>
      </c>
      <c r="J683" s="56"/>
    </row>
    <row r="684" spans="1:10">
      <c r="A684" s="274">
        <v>340</v>
      </c>
      <c r="B684" s="272">
        <v>100</v>
      </c>
      <c r="C684" s="273">
        <v>600</v>
      </c>
      <c r="D684" s="273"/>
      <c r="E684" s="273"/>
      <c r="F684" s="273"/>
      <c r="G684" s="58" t="s">
        <v>1221</v>
      </c>
      <c r="H684" s="360">
        <v>0</v>
      </c>
      <c r="I684" s="360">
        <v>0</v>
      </c>
      <c r="J684" s="56"/>
    </row>
    <row r="685" spans="1:10">
      <c r="A685" s="274">
        <v>340</v>
      </c>
      <c r="B685" s="272">
        <v>100</v>
      </c>
      <c r="C685" s="273">
        <v>900</v>
      </c>
      <c r="D685" s="273"/>
      <c r="E685" s="273"/>
      <c r="F685" s="273"/>
      <c r="G685" s="58" t="s">
        <v>1222</v>
      </c>
      <c r="H685" s="360">
        <v>7000</v>
      </c>
      <c r="I685" s="360">
        <v>7000</v>
      </c>
      <c r="J685" s="56"/>
    </row>
    <row r="686" spans="1:10">
      <c r="A686" s="274">
        <v>340</v>
      </c>
      <c r="B686" s="273">
        <v>200</v>
      </c>
      <c r="C686" s="273"/>
      <c r="D686" s="273"/>
      <c r="E686" s="273"/>
      <c r="F686" s="273"/>
      <c r="G686" s="55" t="s">
        <v>1223</v>
      </c>
      <c r="H686" s="360">
        <v>0</v>
      </c>
      <c r="I686" s="360">
        <v>0</v>
      </c>
      <c r="J686" s="56" t="s">
        <v>1224</v>
      </c>
    </row>
    <row r="687" spans="1:10">
      <c r="A687" s="274">
        <v>340</v>
      </c>
      <c r="B687" s="272">
        <v>300</v>
      </c>
      <c r="C687" s="272"/>
      <c r="D687" s="272"/>
      <c r="E687" s="272"/>
      <c r="F687" s="272"/>
      <c r="G687" s="55" t="s">
        <v>1225</v>
      </c>
      <c r="H687" s="363"/>
      <c r="I687" s="363">
        <v>0</v>
      </c>
      <c r="J687" s="56" t="s">
        <v>1226</v>
      </c>
    </row>
    <row r="688" spans="1:10" s="78" customFormat="1" ht="25.5">
      <c r="A688" s="274">
        <v>340</v>
      </c>
      <c r="B688" s="272">
        <v>300</v>
      </c>
      <c r="C688" s="272">
        <v>100</v>
      </c>
      <c r="D688" s="272"/>
      <c r="E688" s="272"/>
      <c r="F688" s="272"/>
      <c r="G688" s="55" t="s">
        <v>1227</v>
      </c>
      <c r="H688" s="363"/>
      <c r="I688" s="363">
        <v>0</v>
      </c>
      <c r="J688" s="56" t="s">
        <v>1228</v>
      </c>
    </row>
    <row r="689" spans="1:11" s="78" customFormat="1" ht="12.75">
      <c r="A689" s="274">
        <v>340</v>
      </c>
      <c r="B689" s="272">
        <v>300</v>
      </c>
      <c r="C689" s="272">
        <v>100</v>
      </c>
      <c r="D689" s="272">
        <v>100</v>
      </c>
      <c r="E689" s="272"/>
      <c r="F689" s="272"/>
      <c r="G689" s="55" t="s">
        <v>1229</v>
      </c>
      <c r="H689" s="363"/>
      <c r="I689" s="363">
        <v>0</v>
      </c>
      <c r="J689" s="56"/>
    </row>
    <row r="690" spans="1:11" s="78" customFormat="1" ht="12.75">
      <c r="A690" s="274">
        <v>340</v>
      </c>
      <c r="B690" s="272">
        <v>300</v>
      </c>
      <c r="C690" s="272">
        <v>100</v>
      </c>
      <c r="D690" s="272">
        <v>100</v>
      </c>
      <c r="E690" s="273">
        <v>10</v>
      </c>
      <c r="F690" s="273"/>
      <c r="G690" s="58" t="s">
        <v>1230</v>
      </c>
      <c r="H690" s="360">
        <v>483404</v>
      </c>
      <c r="I690" s="360">
        <v>420000</v>
      </c>
      <c r="J690" s="56"/>
      <c r="K690" s="392"/>
    </row>
    <row r="691" spans="1:11" s="78" customFormat="1" ht="12.75">
      <c r="A691" s="274">
        <v>340</v>
      </c>
      <c r="B691" s="272">
        <v>300</v>
      </c>
      <c r="C691" s="272">
        <v>100</v>
      </c>
      <c r="D691" s="272">
        <v>100</v>
      </c>
      <c r="E691" s="273">
        <v>30</v>
      </c>
      <c r="F691" s="273"/>
      <c r="G691" s="58" t="s">
        <v>637</v>
      </c>
      <c r="H691" s="360">
        <v>101085</v>
      </c>
      <c r="I691" s="360">
        <v>84000</v>
      </c>
      <c r="J691" s="56"/>
    </row>
    <row r="692" spans="1:11" s="78" customFormat="1" ht="12.75">
      <c r="A692" s="274">
        <v>340</v>
      </c>
      <c r="B692" s="272">
        <v>300</v>
      </c>
      <c r="C692" s="272">
        <v>100</v>
      </c>
      <c r="D692" s="272">
        <v>100</v>
      </c>
      <c r="E692" s="273">
        <v>90</v>
      </c>
      <c r="F692" s="273"/>
      <c r="G692" s="58" t="s">
        <v>1231</v>
      </c>
      <c r="H692" s="360">
        <v>0</v>
      </c>
      <c r="I692" s="360">
        <v>0</v>
      </c>
      <c r="J692" s="56"/>
    </row>
    <row r="693" spans="1:11" s="78" customFormat="1" ht="12.75">
      <c r="A693" s="274">
        <v>340</v>
      </c>
      <c r="B693" s="272">
        <v>300</v>
      </c>
      <c r="C693" s="272">
        <v>100</v>
      </c>
      <c r="D693" s="272">
        <v>200</v>
      </c>
      <c r="E693" s="272"/>
      <c r="F693" s="272"/>
      <c r="G693" s="55" t="s">
        <v>1232</v>
      </c>
      <c r="H693" s="363"/>
      <c r="I693" s="363">
        <v>0</v>
      </c>
      <c r="J693" s="56"/>
    </row>
    <row r="694" spans="1:11" s="78" customFormat="1" ht="12.75">
      <c r="A694" s="274">
        <v>340</v>
      </c>
      <c r="B694" s="272">
        <v>300</v>
      </c>
      <c r="C694" s="272">
        <v>100</v>
      </c>
      <c r="D694" s="272">
        <v>200</v>
      </c>
      <c r="E694" s="273">
        <v>10</v>
      </c>
      <c r="F694" s="273"/>
      <c r="G694" s="58" t="s">
        <v>1230</v>
      </c>
      <c r="H694" s="360">
        <v>59496</v>
      </c>
      <c r="I694" s="360">
        <v>52058</v>
      </c>
      <c r="J694" s="56"/>
    </row>
    <row r="695" spans="1:11" s="78" customFormat="1" ht="12.75">
      <c r="A695" s="274">
        <v>340</v>
      </c>
      <c r="B695" s="272">
        <v>300</v>
      </c>
      <c r="C695" s="272">
        <v>100</v>
      </c>
      <c r="D695" s="272">
        <v>200</v>
      </c>
      <c r="E695" s="273">
        <v>30</v>
      </c>
      <c r="F695" s="273"/>
      <c r="G695" s="58" t="s">
        <v>637</v>
      </c>
      <c r="H695" s="360">
        <v>0</v>
      </c>
      <c r="I695" s="360">
        <v>0</v>
      </c>
      <c r="J695" s="56"/>
    </row>
    <row r="696" spans="1:11" s="78" customFormat="1" ht="12.75">
      <c r="A696" s="274">
        <v>340</v>
      </c>
      <c r="B696" s="272">
        <v>300</v>
      </c>
      <c r="C696" s="272">
        <v>100</v>
      </c>
      <c r="D696" s="272">
        <v>200</v>
      </c>
      <c r="E696" s="273">
        <v>90</v>
      </c>
      <c r="F696" s="273"/>
      <c r="G696" s="58" t="s">
        <v>1233</v>
      </c>
      <c r="H696" s="360">
        <v>0</v>
      </c>
      <c r="I696" s="360">
        <v>0</v>
      </c>
      <c r="J696" s="56"/>
    </row>
    <row r="697" spans="1:11" s="78" customFormat="1" ht="12.75">
      <c r="A697" s="274">
        <v>340</v>
      </c>
      <c r="B697" s="272">
        <v>300</v>
      </c>
      <c r="C697" s="272">
        <v>100</v>
      </c>
      <c r="D697" s="272">
        <v>300</v>
      </c>
      <c r="E697" s="272"/>
      <c r="F697" s="272"/>
      <c r="G697" s="55" t="s">
        <v>1234</v>
      </c>
      <c r="H697" s="363"/>
      <c r="I697" s="363">
        <v>0</v>
      </c>
      <c r="J697" s="56"/>
    </row>
    <row r="698" spans="1:11" s="78" customFormat="1" ht="12.75">
      <c r="A698" s="274">
        <v>340</v>
      </c>
      <c r="B698" s="272">
        <v>300</v>
      </c>
      <c r="C698" s="272">
        <v>100</v>
      </c>
      <c r="D698" s="272">
        <v>300</v>
      </c>
      <c r="E698" s="273">
        <v>10</v>
      </c>
      <c r="F698" s="273"/>
      <c r="G698" s="58" t="s">
        <v>1230</v>
      </c>
      <c r="H698" s="360">
        <v>16800</v>
      </c>
      <c r="I698" s="360">
        <v>20000</v>
      </c>
      <c r="J698" s="56"/>
    </row>
    <row r="699" spans="1:11" s="78" customFormat="1" ht="12.75">
      <c r="A699" s="274">
        <v>340</v>
      </c>
      <c r="B699" s="272">
        <v>300</v>
      </c>
      <c r="C699" s="272">
        <v>100</v>
      </c>
      <c r="D699" s="272">
        <v>300</v>
      </c>
      <c r="E699" s="273">
        <v>30</v>
      </c>
      <c r="F699" s="273"/>
      <c r="G699" s="58" t="s">
        <v>637</v>
      </c>
      <c r="H699" s="360">
        <v>0</v>
      </c>
      <c r="I699" s="360">
        <v>0</v>
      </c>
      <c r="J699" s="56"/>
    </row>
    <row r="700" spans="1:11">
      <c r="A700" s="274">
        <v>340</v>
      </c>
      <c r="B700" s="272">
        <v>300</v>
      </c>
      <c r="C700" s="272">
        <v>100</v>
      </c>
      <c r="D700" s="272">
        <v>300</v>
      </c>
      <c r="E700" s="273">
        <v>90</v>
      </c>
      <c r="F700" s="273"/>
      <c r="G700" s="58" t="s">
        <v>1235</v>
      </c>
      <c r="H700" s="360">
        <v>0</v>
      </c>
      <c r="I700" s="360">
        <v>0</v>
      </c>
      <c r="J700" s="56"/>
    </row>
    <row r="701" spans="1:11" s="78" customFormat="1" ht="12.75">
      <c r="A701" s="274">
        <v>340</v>
      </c>
      <c r="B701" s="272">
        <v>300</v>
      </c>
      <c r="C701" s="272">
        <v>200</v>
      </c>
      <c r="D701" s="272"/>
      <c r="E701" s="272"/>
      <c r="F701" s="272"/>
      <c r="G701" s="55" t="s">
        <v>1225</v>
      </c>
      <c r="H701" s="363"/>
      <c r="I701" s="363">
        <v>0</v>
      </c>
      <c r="J701" s="56" t="s">
        <v>1236</v>
      </c>
    </row>
    <row r="702" spans="1:11" s="78" customFormat="1" ht="12.75">
      <c r="A702" s="274">
        <v>340</v>
      </c>
      <c r="B702" s="272">
        <v>300</v>
      </c>
      <c r="C702" s="272">
        <v>200</v>
      </c>
      <c r="D702" s="273">
        <v>100</v>
      </c>
      <c r="E702" s="273"/>
      <c r="F702" s="273"/>
      <c r="G702" s="58" t="s">
        <v>1237</v>
      </c>
      <c r="H702" s="360">
        <v>0</v>
      </c>
      <c r="I702" s="360">
        <v>0</v>
      </c>
      <c r="J702" s="56"/>
    </row>
    <row r="703" spans="1:11" s="78" customFormat="1" ht="12.75">
      <c r="A703" s="274">
        <v>340</v>
      </c>
      <c r="B703" s="272">
        <v>300</v>
      </c>
      <c r="C703" s="272">
        <v>200</v>
      </c>
      <c r="D703" s="273">
        <v>200</v>
      </c>
      <c r="E703" s="273"/>
      <c r="F703" s="273"/>
      <c r="G703" s="58" t="s">
        <v>1238</v>
      </c>
      <c r="H703" s="360">
        <v>0</v>
      </c>
      <c r="I703" s="360">
        <v>0</v>
      </c>
      <c r="J703" s="56"/>
    </row>
    <row r="704" spans="1:11" s="78" customFormat="1" ht="12.75">
      <c r="A704" s="274">
        <v>340</v>
      </c>
      <c r="B704" s="272">
        <v>300</v>
      </c>
      <c r="C704" s="272">
        <v>200</v>
      </c>
      <c r="D704" s="273">
        <v>900</v>
      </c>
      <c r="E704" s="273"/>
      <c r="F704" s="273"/>
      <c r="G704" s="58" t="s">
        <v>1225</v>
      </c>
      <c r="H704" s="360">
        <v>0</v>
      </c>
      <c r="I704" s="360">
        <v>0</v>
      </c>
      <c r="J704" s="56"/>
    </row>
    <row r="705" spans="1:10" s="78" customFormat="1" ht="25.5">
      <c r="A705" s="274">
        <v>340</v>
      </c>
      <c r="B705" s="272">
        <v>300</v>
      </c>
      <c r="C705" s="272">
        <v>300</v>
      </c>
      <c r="D705" s="273"/>
      <c r="E705" s="273"/>
      <c r="F705" s="273"/>
      <c r="G705" s="58" t="s">
        <v>1239</v>
      </c>
      <c r="H705" s="360"/>
      <c r="I705" s="360"/>
      <c r="J705" s="56" t="s">
        <v>1240</v>
      </c>
    </row>
    <row r="706" spans="1:10" s="71" customFormat="1" ht="15.75">
      <c r="A706" s="274">
        <v>340</v>
      </c>
      <c r="B706" s="272">
        <v>300</v>
      </c>
      <c r="C706" s="272">
        <v>400</v>
      </c>
      <c r="D706" s="273"/>
      <c r="E706" s="273"/>
      <c r="F706" s="273"/>
      <c r="G706" s="58" t="s">
        <v>1241</v>
      </c>
      <c r="H706" s="360"/>
      <c r="I706" s="360"/>
      <c r="J706" s="56" t="s">
        <v>1242</v>
      </c>
    </row>
    <row r="707" spans="1:10" s="78" customFormat="1" ht="12.75">
      <c r="A707" s="269">
        <v>345</v>
      </c>
      <c r="B707" s="85">
        <v>0</v>
      </c>
      <c r="C707" s="85">
        <v>0</v>
      </c>
      <c r="D707" s="85">
        <v>0</v>
      </c>
      <c r="E707" s="85">
        <v>0</v>
      </c>
      <c r="F707" s="85">
        <v>0</v>
      </c>
      <c r="G707" s="73" t="s">
        <v>1243</v>
      </c>
      <c r="H707" s="363"/>
      <c r="I707" s="363">
        <v>0</v>
      </c>
      <c r="J707" s="53" t="s">
        <v>1244</v>
      </c>
    </row>
    <row r="708" spans="1:10" s="78" customFormat="1" ht="12.75">
      <c r="A708" s="274">
        <v>345</v>
      </c>
      <c r="B708" s="273">
        <v>100</v>
      </c>
      <c r="C708" s="273"/>
      <c r="D708" s="273"/>
      <c r="E708" s="273"/>
      <c r="F708" s="273"/>
      <c r="G708" s="58" t="s">
        <v>1245</v>
      </c>
      <c r="H708" s="360">
        <v>0</v>
      </c>
      <c r="I708" s="360">
        <v>0</v>
      </c>
      <c r="J708" s="56"/>
    </row>
    <row r="709" spans="1:10" s="78" customFormat="1" ht="12.75">
      <c r="A709" s="274">
        <v>345</v>
      </c>
      <c r="B709" s="273">
        <v>200</v>
      </c>
      <c r="C709" s="273"/>
      <c r="D709" s="273"/>
      <c r="E709" s="273"/>
      <c r="F709" s="273"/>
      <c r="G709" s="58" t="s">
        <v>1246</v>
      </c>
      <c r="H709" s="360">
        <v>0</v>
      </c>
      <c r="I709" s="360">
        <v>0</v>
      </c>
      <c r="J709" s="56"/>
    </row>
    <row r="710" spans="1:10" s="78" customFormat="1" ht="25.5">
      <c r="A710" s="274">
        <v>345</v>
      </c>
      <c r="B710" s="273">
        <v>300</v>
      </c>
      <c r="C710" s="273"/>
      <c r="D710" s="273"/>
      <c r="E710" s="273"/>
      <c r="F710" s="273"/>
      <c r="G710" s="58" t="s">
        <v>1247</v>
      </c>
      <c r="H710" s="360">
        <v>0</v>
      </c>
      <c r="I710" s="360">
        <v>0</v>
      </c>
      <c r="J710" s="56"/>
    </row>
    <row r="711" spans="1:10" s="78" customFormat="1" ht="25.5">
      <c r="A711" s="274">
        <v>345</v>
      </c>
      <c r="B711" s="273">
        <v>400</v>
      </c>
      <c r="C711" s="273"/>
      <c r="D711" s="273"/>
      <c r="E711" s="273"/>
      <c r="F711" s="273"/>
      <c r="G711" s="58" t="s">
        <v>1248</v>
      </c>
      <c r="H711" s="360">
        <v>0</v>
      </c>
      <c r="I711" s="360">
        <v>0</v>
      </c>
      <c r="J711" s="56"/>
    </row>
    <row r="712" spans="1:10" s="78" customFormat="1" ht="12.75">
      <c r="A712" s="274">
        <v>345</v>
      </c>
      <c r="B712" s="273">
        <v>500</v>
      </c>
      <c r="C712" s="273"/>
      <c r="D712" s="273"/>
      <c r="E712" s="273"/>
      <c r="F712" s="273"/>
      <c r="G712" s="58" t="s">
        <v>1249</v>
      </c>
      <c r="H712" s="360">
        <v>0</v>
      </c>
      <c r="I712" s="360">
        <v>0</v>
      </c>
      <c r="J712" s="56"/>
    </row>
    <row r="713" spans="1:10" s="78" customFormat="1" ht="12.75">
      <c r="A713" s="274">
        <v>345</v>
      </c>
      <c r="B713" s="273">
        <v>600</v>
      </c>
      <c r="C713" s="273"/>
      <c r="D713" s="273"/>
      <c r="E713" s="273"/>
      <c r="F713" s="273"/>
      <c r="G713" s="58" t="s">
        <v>1250</v>
      </c>
      <c r="H713" s="360">
        <v>0</v>
      </c>
      <c r="I713" s="360">
        <v>0</v>
      </c>
      <c r="J713" s="56"/>
    </row>
    <row r="714" spans="1:10" s="78" customFormat="1" ht="12.75">
      <c r="A714" s="274">
        <v>345</v>
      </c>
      <c r="B714" s="273">
        <v>700</v>
      </c>
      <c r="C714" s="273"/>
      <c r="D714" s="273"/>
      <c r="E714" s="273"/>
      <c r="F714" s="273"/>
      <c r="G714" s="58" t="s">
        <v>1251</v>
      </c>
      <c r="H714" s="360">
        <v>0</v>
      </c>
      <c r="I714" s="360">
        <v>0</v>
      </c>
      <c r="J714" s="56"/>
    </row>
    <row r="715" spans="1:10" s="78" customFormat="1" ht="12.75">
      <c r="A715" s="274">
        <v>345</v>
      </c>
      <c r="B715" s="273">
        <v>900</v>
      </c>
      <c r="C715" s="273"/>
      <c r="D715" s="273"/>
      <c r="E715" s="273"/>
      <c r="F715" s="273"/>
      <c r="G715" s="58" t="s">
        <v>1252</v>
      </c>
      <c r="H715" s="360">
        <v>6333</v>
      </c>
      <c r="I715" s="360">
        <v>6333</v>
      </c>
      <c r="J715" s="56"/>
    </row>
    <row r="716" spans="1:10">
      <c r="A716" s="269">
        <v>350</v>
      </c>
      <c r="B716" s="85">
        <v>0</v>
      </c>
      <c r="C716" s="85">
        <v>0</v>
      </c>
      <c r="D716" s="85">
        <v>0</v>
      </c>
      <c r="E716" s="85">
        <v>0</v>
      </c>
      <c r="F716" s="85">
        <v>0</v>
      </c>
      <c r="G716" s="73" t="s">
        <v>1253</v>
      </c>
      <c r="H716" s="363"/>
      <c r="I716" s="363">
        <v>0</v>
      </c>
      <c r="J716" s="53" t="s">
        <v>1254</v>
      </c>
    </row>
    <row r="717" spans="1:10">
      <c r="A717" s="274">
        <v>350</v>
      </c>
      <c r="B717" s="272">
        <v>100</v>
      </c>
      <c r="C717" s="272"/>
      <c r="D717" s="272"/>
      <c r="E717" s="272"/>
      <c r="F717" s="272"/>
      <c r="G717" s="55" t="s">
        <v>1255</v>
      </c>
      <c r="H717" s="363"/>
      <c r="I717" s="363">
        <v>0</v>
      </c>
      <c r="J717" s="56" t="s">
        <v>1256</v>
      </c>
    </row>
    <row r="718" spans="1:10">
      <c r="A718" s="274">
        <v>350</v>
      </c>
      <c r="B718" s="272">
        <v>100</v>
      </c>
      <c r="C718" s="273">
        <v>100</v>
      </c>
      <c r="D718" s="273"/>
      <c r="E718" s="273"/>
      <c r="F718" s="273"/>
      <c r="G718" s="58" t="s">
        <v>1257</v>
      </c>
      <c r="H718" s="364">
        <v>0</v>
      </c>
      <c r="I718" s="364">
        <v>0</v>
      </c>
      <c r="J718" s="56" t="s">
        <v>1258</v>
      </c>
    </row>
    <row r="719" spans="1:10">
      <c r="A719" s="274">
        <v>350</v>
      </c>
      <c r="B719" s="272">
        <v>100</v>
      </c>
      <c r="C719" s="273">
        <v>200</v>
      </c>
      <c r="D719" s="273"/>
      <c r="E719" s="273"/>
      <c r="F719" s="273"/>
      <c r="G719" s="58" t="s">
        <v>1259</v>
      </c>
      <c r="H719" s="364">
        <v>0</v>
      </c>
      <c r="I719" s="364">
        <v>0</v>
      </c>
      <c r="J719" s="56" t="s">
        <v>1260</v>
      </c>
    </row>
    <row r="720" spans="1:10">
      <c r="A720" s="274">
        <v>350</v>
      </c>
      <c r="B720" s="272">
        <v>200</v>
      </c>
      <c r="C720" s="272"/>
      <c r="D720" s="272"/>
      <c r="E720" s="272"/>
      <c r="F720" s="272"/>
      <c r="G720" s="55" t="s">
        <v>1261</v>
      </c>
      <c r="H720" s="363"/>
      <c r="I720" s="363">
        <v>0</v>
      </c>
      <c r="J720" s="56" t="s">
        <v>1262</v>
      </c>
    </row>
    <row r="721" spans="1:10">
      <c r="A721" s="274">
        <v>350</v>
      </c>
      <c r="B721" s="272">
        <v>200</v>
      </c>
      <c r="C721" s="273">
        <v>100</v>
      </c>
      <c r="D721" s="273"/>
      <c r="E721" s="273"/>
      <c r="F721" s="273"/>
      <c r="G721" s="58" t="s">
        <v>1263</v>
      </c>
      <c r="H721" s="360">
        <v>28117</v>
      </c>
      <c r="I721" s="360">
        <v>28117</v>
      </c>
      <c r="J721" s="56"/>
    </row>
    <row r="722" spans="1:10">
      <c r="A722" s="274">
        <v>350</v>
      </c>
      <c r="B722" s="272">
        <v>200</v>
      </c>
      <c r="C722" s="273">
        <v>200</v>
      </c>
      <c r="D722" s="273"/>
      <c r="E722" s="273"/>
      <c r="F722" s="273"/>
      <c r="G722" s="58" t="s">
        <v>1264</v>
      </c>
      <c r="H722" s="360">
        <v>8425</v>
      </c>
      <c r="I722" s="360">
        <v>8425</v>
      </c>
      <c r="J722" s="56"/>
    </row>
    <row r="723" spans="1:10">
      <c r="A723" s="274">
        <v>350</v>
      </c>
      <c r="B723" s="272">
        <v>200</v>
      </c>
      <c r="C723" s="273">
        <v>300</v>
      </c>
      <c r="D723" s="273"/>
      <c r="E723" s="273"/>
      <c r="F723" s="273"/>
      <c r="G723" s="58" t="s">
        <v>1265</v>
      </c>
      <c r="H723" s="360">
        <v>14253</v>
      </c>
      <c r="I723" s="360">
        <v>14253</v>
      </c>
      <c r="J723" s="56"/>
    </row>
    <row r="724" spans="1:10">
      <c r="A724" s="274">
        <v>350</v>
      </c>
      <c r="B724" s="272">
        <v>200</v>
      </c>
      <c r="C724" s="273">
        <v>400</v>
      </c>
      <c r="D724" s="273"/>
      <c r="E724" s="273"/>
      <c r="F724" s="273"/>
      <c r="G724" s="58" t="s">
        <v>1266</v>
      </c>
      <c r="H724" s="360">
        <v>22006</v>
      </c>
      <c r="I724" s="360">
        <v>22006</v>
      </c>
      <c r="J724" s="56"/>
    </row>
    <row r="725" spans="1:10" s="71" customFormat="1" ht="15.75">
      <c r="A725" s="274">
        <v>350</v>
      </c>
      <c r="B725" s="272">
        <v>200</v>
      </c>
      <c r="C725" s="273">
        <v>500</v>
      </c>
      <c r="D725" s="273"/>
      <c r="E725" s="273"/>
      <c r="F725" s="273"/>
      <c r="G725" s="58" t="s">
        <v>1267</v>
      </c>
      <c r="H725" s="360">
        <v>44826</v>
      </c>
      <c r="I725" s="360">
        <v>44826</v>
      </c>
      <c r="J725" s="56"/>
    </row>
    <row r="726" spans="1:10">
      <c r="A726" s="269">
        <v>355</v>
      </c>
      <c r="B726" s="85">
        <v>0</v>
      </c>
      <c r="C726" s="85">
        <v>0</v>
      </c>
      <c r="D726" s="85">
        <v>0</v>
      </c>
      <c r="E726" s="85">
        <v>0</v>
      </c>
      <c r="F726" s="85">
        <v>0</v>
      </c>
      <c r="G726" s="73" t="s">
        <v>1268</v>
      </c>
      <c r="H726" s="363"/>
      <c r="I726" s="363">
        <v>0</v>
      </c>
      <c r="J726" s="53" t="s">
        <v>1269</v>
      </c>
    </row>
    <row r="727" spans="1:10">
      <c r="A727" s="274">
        <v>355</v>
      </c>
      <c r="B727" s="272">
        <v>100</v>
      </c>
      <c r="C727" s="272"/>
      <c r="D727" s="272"/>
      <c r="E727" s="272"/>
      <c r="F727" s="272"/>
      <c r="G727" s="55" t="s">
        <v>1270</v>
      </c>
      <c r="H727" s="363"/>
      <c r="I727" s="363">
        <v>0</v>
      </c>
      <c r="J727" s="56" t="s">
        <v>1271</v>
      </c>
    </row>
    <row r="728" spans="1:10">
      <c r="A728" s="274">
        <v>355</v>
      </c>
      <c r="B728" s="272">
        <v>100</v>
      </c>
      <c r="C728" s="272">
        <v>100</v>
      </c>
      <c r="D728" s="272"/>
      <c r="E728" s="272"/>
      <c r="F728" s="272"/>
      <c r="G728" s="87" t="s">
        <v>1272</v>
      </c>
      <c r="H728" s="363"/>
      <c r="I728" s="363">
        <v>0</v>
      </c>
      <c r="J728" s="56"/>
    </row>
    <row r="729" spans="1:10">
      <c r="A729" s="274">
        <v>355</v>
      </c>
      <c r="B729" s="272">
        <v>100</v>
      </c>
      <c r="C729" s="272">
        <v>100</v>
      </c>
      <c r="D729" s="273">
        <v>100</v>
      </c>
      <c r="E729" s="273"/>
      <c r="F729" s="273"/>
      <c r="G729" s="86" t="s">
        <v>1273</v>
      </c>
      <c r="H729" s="360">
        <v>0</v>
      </c>
      <c r="I729" s="360">
        <v>0</v>
      </c>
      <c r="J729" s="56"/>
    </row>
    <row r="730" spans="1:10">
      <c r="A730" s="274">
        <v>355</v>
      </c>
      <c r="B730" s="272">
        <v>100</v>
      </c>
      <c r="C730" s="272">
        <v>100</v>
      </c>
      <c r="D730" s="273">
        <v>200</v>
      </c>
      <c r="E730" s="273"/>
      <c r="F730" s="273"/>
      <c r="G730" s="86" t="s">
        <v>1274</v>
      </c>
      <c r="H730" s="360">
        <v>0</v>
      </c>
      <c r="I730" s="360">
        <v>0</v>
      </c>
      <c r="J730" s="56"/>
    </row>
    <row r="731" spans="1:10">
      <c r="A731" s="274">
        <v>355</v>
      </c>
      <c r="B731" s="272">
        <v>100</v>
      </c>
      <c r="C731" s="272">
        <v>100</v>
      </c>
      <c r="D731" s="273">
        <v>300</v>
      </c>
      <c r="E731" s="273"/>
      <c r="F731" s="273"/>
      <c r="G731" s="86" t="s">
        <v>1275</v>
      </c>
      <c r="H731" s="360">
        <v>0</v>
      </c>
      <c r="I731" s="360">
        <v>0</v>
      </c>
      <c r="J731" s="56"/>
    </row>
    <row r="732" spans="1:10">
      <c r="A732" s="274">
        <v>355</v>
      </c>
      <c r="B732" s="272">
        <v>100</v>
      </c>
      <c r="C732" s="272">
        <v>100</v>
      </c>
      <c r="D732" s="273">
        <v>400</v>
      </c>
      <c r="E732" s="273"/>
      <c r="F732" s="273"/>
      <c r="G732" s="86" t="s">
        <v>1276</v>
      </c>
      <c r="H732" s="360">
        <v>0</v>
      </c>
      <c r="I732" s="360">
        <v>0</v>
      </c>
      <c r="J732" s="56"/>
    </row>
    <row r="733" spans="1:10">
      <c r="A733" s="274">
        <v>355</v>
      </c>
      <c r="B733" s="272">
        <v>100</v>
      </c>
      <c r="C733" s="272">
        <v>200</v>
      </c>
      <c r="D733" s="272"/>
      <c r="E733" s="272"/>
      <c r="F733" s="272"/>
      <c r="G733" s="87" t="s">
        <v>1277</v>
      </c>
      <c r="H733" s="363"/>
      <c r="I733" s="363">
        <v>0</v>
      </c>
      <c r="J733" s="56"/>
    </row>
    <row r="734" spans="1:10">
      <c r="A734" s="274">
        <v>355</v>
      </c>
      <c r="B734" s="272">
        <v>100</v>
      </c>
      <c r="C734" s="272">
        <v>200</v>
      </c>
      <c r="D734" s="273">
        <v>50</v>
      </c>
      <c r="E734" s="273"/>
      <c r="F734" s="273"/>
      <c r="G734" s="86" t="s">
        <v>1278</v>
      </c>
      <c r="H734" s="360">
        <v>0</v>
      </c>
      <c r="I734" s="360">
        <v>0</v>
      </c>
      <c r="J734" s="56"/>
    </row>
    <row r="735" spans="1:10">
      <c r="A735" s="274">
        <v>355</v>
      </c>
      <c r="B735" s="272">
        <v>100</v>
      </c>
      <c r="C735" s="272">
        <v>200</v>
      </c>
      <c r="D735" s="273">
        <v>100</v>
      </c>
      <c r="E735" s="273"/>
      <c r="F735" s="273"/>
      <c r="G735" s="86" t="s">
        <v>1279</v>
      </c>
      <c r="H735" s="360">
        <v>0</v>
      </c>
      <c r="I735" s="360">
        <v>0</v>
      </c>
      <c r="J735" s="56"/>
    </row>
    <row r="736" spans="1:10">
      <c r="A736" s="274">
        <v>355</v>
      </c>
      <c r="B736" s="272">
        <v>100</v>
      </c>
      <c r="C736" s="272">
        <v>200</v>
      </c>
      <c r="D736" s="273">
        <v>150</v>
      </c>
      <c r="E736" s="273"/>
      <c r="F736" s="273"/>
      <c r="G736" s="86" t="s">
        <v>1280</v>
      </c>
      <c r="H736" s="360">
        <v>0</v>
      </c>
      <c r="I736" s="360">
        <v>0</v>
      </c>
      <c r="J736" s="56"/>
    </row>
    <row r="737" spans="1:10">
      <c r="A737" s="274">
        <v>355</v>
      </c>
      <c r="B737" s="272">
        <v>100</v>
      </c>
      <c r="C737" s="272">
        <v>200</v>
      </c>
      <c r="D737" s="273">
        <v>200</v>
      </c>
      <c r="E737" s="273"/>
      <c r="F737" s="273"/>
      <c r="G737" s="86" t="s">
        <v>1281</v>
      </c>
      <c r="H737" s="360">
        <v>0</v>
      </c>
      <c r="I737" s="360">
        <v>0</v>
      </c>
      <c r="J737" s="56"/>
    </row>
    <row r="738" spans="1:10">
      <c r="A738" s="274">
        <v>355</v>
      </c>
      <c r="B738" s="272">
        <v>100</v>
      </c>
      <c r="C738" s="272">
        <v>200</v>
      </c>
      <c r="D738" s="273">
        <v>250</v>
      </c>
      <c r="E738" s="273"/>
      <c r="F738" s="273"/>
      <c r="G738" s="86" t="s">
        <v>1282</v>
      </c>
      <c r="H738" s="360">
        <v>0</v>
      </c>
      <c r="I738" s="360">
        <v>0</v>
      </c>
      <c r="J738" s="56"/>
    </row>
    <row r="739" spans="1:10">
      <c r="A739" s="274">
        <v>355</v>
      </c>
      <c r="B739" s="272">
        <v>100</v>
      </c>
      <c r="C739" s="272">
        <v>200</v>
      </c>
      <c r="D739" s="273">
        <v>300</v>
      </c>
      <c r="E739" s="273"/>
      <c r="F739" s="273"/>
      <c r="G739" s="86" t="s">
        <v>1283</v>
      </c>
      <c r="H739" s="360">
        <v>0</v>
      </c>
      <c r="I739" s="360">
        <v>0</v>
      </c>
      <c r="J739" s="56"/>
    </row>
    <row r="740" spans="1:10">
      <c r="A740" s="274">
        <v>355</v>
      </c>
      <c r="B740" s="272">
        <v>100</v>
      </c>
      <c r="C740" s="272">
        <v>200</v>
      </c>
      <c r="D740" s="273">
        <v>350</v>
      </c>
      <c r="E740" s="273"/>
      <c r="F740" s="273"/>
      <c r="G740" s="86" t="s">
        <v>1284</v>
      </c>
      <c r="H740" s="360">
        <v>0</v>
      </c>
      <c r="I740" s="360">
        <v>0</v>
      </c>
      <c r="J740" s="56"/>
    </row>
    <row r="741" spans="1:10">
      <c r="A741" s="274">
        <v>355</v>
      </c>
      <c r="B741" s="272">
        <v>100</v>
      </c>
      <c r="C741" s="272">
        <v>200</v>
      </c>
      <c r="D741" s="273">
        <v>400</v>
      </c>
      <c r="E741" s="273"/>
      <c r="F741" s="273"/>
      <c r="G741" s="86" t="s">
        <v>1285</v>
      </c>
      <c r="H741" s="360">
        <v>0</v>
      </c>
      <c r="I741" s="360">
        <v>0</v>
      </c>
      <c r="J741" s="56"/>
    </row>
    <row r="742" spans="1:10">
      <c r="A742" s="274">
        <v>355</v>
      </c>
      <c r="B742" s="272">
        <v>100</v>
      </c>
      <c r="C742" s="272">
        <v>200</v>
      </c>
      <c r="D742" s="273">
        <v>450</v>
      </c>
      <c r="E742" s="273"/>
      <c r="F742" s="273"/>
      <c r="G742" s="86" t="s">
        <v>1286</v>
      </c>
      <c r="H742" s="360">
        <v>0</v>
      </c>
      <c r="I742" s="360">
        <v>0</v>
      </c>
      <c r="J742" s="56"/>
    </row>
    <row r="743" spans="1:10">
      <c r="A743" s="274">
        <v>355</v>
      </c>
      <c r="B743" s="272">
        <v>100</v>
      </c>
      <c r="C743" s="272">
        <v>200</v>
      </c>
      <c r="D743" s="273">
        <v>500</v>
      </c>
      <c r="E743" s="273"/>
      <c r="F743" s="273"/>
      <c r="G743" s="86" t="s">
        <v>1287</v>
      </c>
      <c r="H743" s="360">
        <v>0</v>
      </c>
      <c r="I743" s="360">
        <v>0</v>
      </c>
      <c r="J743" s="56"/>
    </row>
    <row r="744" spans="1:10">
      <c r="A744" s="274">
        <v>355</v>
      </c>
      <c r="B744" s="272">
        <v>200</v>
      </c>
      <c r="C744" s="272"/>
      <c r="D744" s="272"/>
      <c r="E744" s="272"/>
      <c r="F744" s="272"/>
      <c r="G744" s="55" t="s">
        <v>1288</v>
      </c>
      <c r="H744" s="363"/>
      <c r="I744" s="363">
        <v>0</v>
      </c>
      <c r="J744" s="56" t="s">
        <v>1289</v>
      </c>
    </row>
    <row r="745" spans="1:10">
      <c r="A745" s="274">
        <v>355</v>
      </c>
      <c r="B745" s="272">
        <v>200</v>
      </c>
      <c r="C745" s="273">
        <v>100</v>
      </c>
      <c r="D745" s="273"/>
      <c r="E745" s="273"/>
      <c r="F745" s="273"/>
      <c r="G745" s="86" t="s">
        <v>1290</v>
      </c>
      <c r="H745" s="360">
        <v>0</v>
      </c>
      <c r="I745" s="360">
        <v>0</v>
      </c>
      <c r="J745" s="56"/>
    </row>
    <row r="746" spans="1:10">
      <c r="A746" s="274">
        <v>355</v>
      </c>
      <c r="B746" s="272">
        <v>200</v>
      </c>
      <c r="C746" s="273">
        <v>101</v>
      </c>
      <c r="D746" s="273"/>
      <c r="E746" s="273"/>
      <c r="F746" s="273"/>
      <c r="G746" s="86" t="s">
        <v>1291</v>
      </c>
      <c r="H746" s="360">
        <v>0</v>
      </c>
      <c r="I746" s="360">
        <v>0</v>
      </c>
      <c r="J746" s="56"/>
    </row>
    <row r="747" spans="1:10">
      <c r="A747" s="274">
        <v>355</v>
      </c>
      <c r="B747" s="272">
        <v>200</v>
      </c>
      <c r="C747" s="273">
        <v>102</v>
      </c>
      <c r="D747" s="273"/>
      <c r="E747" s="273"/>
      <c r="F747" s="273"/>
      <c r="G747" s="86" t="s">
        <v>1292</v>
      </c>
      <c r="H747" s="360">
        <v>0</v>
      </c>
      <c r="I747" s="360">
        <v>0</v>
      </c>
      <c r="J747" s="56"/>
    </row>
    <row r="748" spans="1:10">
      <c r="A748" s="274">
        <v>355</v>
      </c>
      <c r="B748" s="272">
        <v>200</v>
      </c>
      <c r="C748" s="273">
        <v>103</v>
      </c>
      <c r="D748" s="273"/>
      <c r="E748" s="273"/>
      <c r="F748" s="273"/>
      <c r="G748" s="86" t="s">
        <v>1293</v>
      </c>
      <c r="H748" s="360">
        <v>0</v>
      </c>
      <c r="I748" s="360">
        <v>0</v>
      </c>
      <c r="J748" s="56"/>
    </row>
    <row r="749" spans="1:10">
      <c r="A749" s="274">
        <v>355</v>
      </c>
      <c r="B749" s="272">
        <v>200</v>
      </c>
      <c r="C749" s="273">
        <v>200</v>
      </c>
      <c r="D749" s="273"/>
      <c r="E749" s="273"/>
      <c r="F749" s="273"/>
      <c r="G749" s="86" t="s">
        <v>1294</v>
      </c>
      <c r="H749" s="360">
        <v>0</v>
      </c>
      <c r="I749" s="360">
        <v>0</v>
      </c>
      <c r="J749" s="56"/>
    </row>
    <row r="750" spans="1:10">
      <c r="A750" s="274">
        <v>355</v>
      </c>
      <c r="B750" s="272">
        <v>200</v>
      </c>
      <c r="C750" s="273">
        <v>201</v>
      </c>
      <c r="D750" s="273"/>
      <c r="E750" s="273"/>
      <c r="F750" s="273"/>
      <c r="G750" s="86" t="s">
        <v>1295</v>
      </c>
      <c r="H750" s="360">
        <v>0</v>
      </c>
      <c r="I750" s="360">
        <v>0</v>
      </c>
      <c r="J750" s="56"/>
    </row>
    <row r="751" spans="1:10">
      <c r="A751" s="274">
        <v>355</v>
      </c>
      <c r="B751" s="272">
        <v>200</v>
      </c>
      <c r="C751" s="273">
        <v>202</v>
      </c>
      <c r="D751" s="273"/>
      <c r="E751" s="273"/>
      <c r="F751" s="273"/>
      <c r="G751" s="86" t="s">
        <v>1296</v>
      </c>
      <c r="H751" s="360">
        <v>0</v>
      </c>
      <c r="I751" s="360">
        <v>0</v>
      </c>
      <c r="J751" s="56"/>
    </row>
    <row r="752" spans="1:10">
      <c r="A752" s="274">
        <v>355</v>
      </c>
      <c r="B752" s="272">
        <v>200</v>
      </c>
      <c r="C752" s="273">
        <v>203</v>
      </c>
      <c r="D752" s="273"/>
      <c r="E752" s="273"/>
      <c r="F752" s="273"/>
      <c r="G752" s="86" t="s">
        <v>1297</v>
      </c>
      <c r="H752" s="360">
        <v>0</v>
      </c>
      <c r="I752" s="360">
        <v>0</v>
      </c>
      <c r="J752" s="56"/>
    </row>
    <row r="753" spans="1:10">
      <c r="A753" s="274">
        <v>355</v>
      </c>
      <c r="B753" s="272">
        <v>200</v>
      </c>
      <c r="C753" s="273">
        <v>204</v>
      </c>
      <c r="D753" s="273"/>
      <c r="E753" s="273"/>
      <c r="F753" s="273"/>
      <c r="G753" s="86" t="s">
        <v>1298</v>
      </c>
      <c r="H753" s="360">
        <v>0</v>
      </c>
      <c r="I753" s="360">
        <v>0</v>
      </c>
      <c r="J753" s="56"/>
    </row>
    <row r="754" spans="1:10">
      <c r="A754" s="274">
        <v>355</v>
      </c>
      <c r="B754" s="272">
        <v>200</v>
      </c>
      <c r="C754" s="273">
        <v>205</v>
      </c>
      <c r="D754" s="273"/>
      <c r="E754" s="273"/>
      <c r="F754" s="273"/>
      <c r="G754" s="86" t="s">
        <v>1299</v>
      </c>
      <c r="H754" s="360">
        <v>0</v>
      </c>
      <c r="I754" s="360">
        <v>0</v>
      </c>
      <c r="J754" s="56"/>
    </row>
    <row r="755" spans="1:10">
      <c r="A755" s="274">
        <v>355</v>
      </c>
      <c r="B755" s="272">
        <v>200</v>
      </c>
      <c r="C755" s="273">
        <v>206</v>
      </c>
      <c r="D755" s="273"/>
      <c r="E755" s="273"/>
      <c r="F755" s="273"/>
      <c r="G755" s="86" t="s">
        <v>1300</v>
      </c>
      <c r="H755" s="360">
        <v>0</v>
      </c>
      <c r="I755" s="360">
        <v>0</v>
      </c>
      <c r="J755" s="56"/>
    </row>
    <row r="756" spans="1:10">
      <c r="A756" s="274">
        <v>355</v>
      </c>
      <c r="B756" s="272">
        <v>200</v>
      </c>
      <c r="C756" s="273">
        <v>207</v>
      </c>
      <c r="D756" s="273"/>
      <c r="E756" s="273"/>
      <c r="F756" s="273"/>
      <c r="G756" s="86" t="s">
        <v>1301</v>
      </c>
      <c r="H756" s="360">
        <v>0</v>
      </c>
      <c r="I756" s="360">
        <v>0</v>
      </c>
      <c r="J756" s="56"/>
    </row>
    <row r="757" spans="1:10">
      <c r="A757" s="274">
        <v>355</v>
      </c>
      <c r="B757" s="272">
        <v>200</v>
      </c>
      <c r="C757" s="273">
        <v>208</v>
      </c>
      <c r="D757" s="273"/>
      <c r="E757" s="273"/>
      <c r="F757" s="273"/>
      <c r="G757" s="86" t="s">
        <v>1302</v>
      </c>
      <c r="H757" s="360">
        <v>0</v>
      </c>
      <c r="I757" s="360">
        <v>0</v>
      </c>
      <c r="J757" s="56"/>
    </row>
    <row r="758" spans="1:10">
      <c r="A758" s="274">
        <v>355</v>
      </c>
      <c r="B758" s="272">
        <v>200</v>
      </c>
      <c r="C758" s="273">
        <v>209</v>
      </c>
      <c r="D758" s="273"/>
      <c r="E758" s="273"/>
      <c r="F758" s="273"/>
      <c r="G758" s="86" t="s">
        <v>1303</v>
      </c>
      <c r="H758" s="360">
        <v>0</v>
      </c>
      <c r="I758" s="360">
        <v>0</v>
      </c>
      <c r="J758" s="56"/>
    </row>
    <row r="759" spans="1:10">
      <c r="A759" s="274">
        <v>355</v>
      </c>
      <c r="B759" s="272">
        <v>200</v>
      </c>
      <c r="C759" s="273">
        <v>210</v>
      </c>
      <c r="D759" s="273"/>
      <c r="E759" s="273"/>
      <c r="F759" s="273"/>
      <c r="G759" s="86" t="s">
        <v>1304</v>
      </c>
      <c r="H759" s="360">
        <v>0</v>
      </c>
      <c r="I759" s="360">
        <v>0</v>
      </c>
      <c r="J759" s="56"/>
    </row>
    <row r="760" spans="1:10">
      <c r="A760" s="274">
        <v>355</v>
      </c>
      <c r="B760" s="272">
        <v>200</v>
      </c>
      <c r="C760" s="273">
        <v>211</v>
      </c>
      <c r="D760" s="273"/>
      <c r="E760" s="273"/>
      <c r="F760" s="273"/>
      <c r="G760" s="86" t="s">
        <v>1305</v>
      </c>
      <c r="H760" s="360">
        <v>0</v>
      </c>
      <c r="I760" s="360">
        <v>0</v>
      </c>
      <c r="J760" s="56"/>
    </row>
    <row r="761" spans="1:10">
      <c r="A761" s="274">
        <v>355</v>
      </c>
      <c r="B761" s="272">
        <v>200</v>
      </c>
      <c r="C761" s="273">
        <v>300</v>
      </c>
      <c r="D761" s="273"/>
      <c r="E761" s="273"/>
      <c r="F761" s="273"/>
      <c r="G761" s="86" t="s">
        <v>1306</v>
      </c>
      <c r="H761" s="360">
        <v>0</v>
      </c>
      <c r="I761" s="360">
        <v>0</v>
      </c>
      <c r="J761" s="56"/>
    </row>
    <row r="762" spans="1:10">
      <c r="A762" s="274">
        <v>355</v>
      </c>
      <c r="B762" s="272">
        <v>200</v>
      </c>
      <c r="C762" s="273">
        <v>400</v>
      </c>
      <c r="D762" s="273"/>
      <c r="E762" s="273"/>
      <c r="F762" s="273"/>
      <c r="G762" s="86" t="s">
        <v>1307</v>
      </c>
      <c r="H762" s="360">
        <v>0</v>
      </c>
      <c r="I762" s="360">
        <v>0</v>
      </c>
      <c r="J762" s="56"/>
    </row>
    <row r="763" spans="1:10">
      <c r="A763" s="274">
        <v>355</v>
      </c>
      <c r="B763" s="272">
        <v>200</v>
      </c>
      <c r="C763" s="273">
        <v>401</v>
      </c>
      <c r="D763" s="273"/>
      <c r="E763" s="273"/>
      <c r="F763" s="273"/>
      <c r="G763" s="86" t="s">
        <v>1308</v>
      </c>
      <c r="H763" s="360">
        <v>0</v>
      </c>
      <c r="I763" s="360">
        <v>0</v>
      </c>
      <c r="J763" s="56"/>
    </row>
    <row r="764" spans="1:10">
      <c r="A764" s="274">
        <v>355</v>
      </c>
      <c r="B764" s="272">
        <v>200</v>
      </c>
      <c r="C764" s="273">
        <v>402</v>
      </c>
      <c r="D764" s="273"/>
      <c r="E764" s="273"/>
      <c r="F764" s="273"/>
      <c r="G764" s="86" t="s">
        <v>1309</v>
      </c>
      <c r="H764" s="360">
        <v>0</v>
      </c>
      <c r="I764" s="360">
        <v>0</v>
      </c>
      <c r="J764" s="56"/>
    </row>
    <row r="765" spans="1:10">
      <c r="A765" s="274">
        <v>355</v>
      </c>
      <c r="B765" s="272">
        <v>200</v>
      </c>
      <c r="C765" s="273">
        <v>403</v>
      </c>
      <c r="D765" s="273"/>
      <c r="E765" s="273"/>
      <c r="F765" s="273"/>
      <c r="G765" s="86" t="s">
        <v>1310</v>
      </c>
      <c r="H765" s="360">
        <v>0</v>
      </c>
      <c r="I765" s="360">
        <v>0</v>
      </c>
      <c r="J765" s="56"/>
    </row>
    <row r="766" spans="1:10">
      <c r="A766" s="274">
        <v>355</v>
      </c>
      <c r="B766" s="272">
        <v>200</v>
      </c>
      <c r="C766" s="273">
        <v>404</v>
      </c>
      <c r="D766" s="273"/>
      <c r="E766" s="273"/>
      <c r="F766" s="273"/>
      <c r="G766" s="86" t="s">
        <v>1311</v>
      </c>
      <c r="H766" s="360">
        <v>0</v>
      </c>
      <c r="I766" s="360">
        <v>0</v>
      </c>
      <c r="J766" s="56"/>
    </row>
    <row r="767" spans="1:10">
      <c r="A767" s="274">
        <v>355</v>
      </c>
      <c r="B767" s="272">
        <v>200</v>
      </c>
      <c r="C767" s="273">
        <v>405</v>
      </c>
      <c r="D767" s="273"/>
      <c r="E767" s="273"/>
      <c r="F767" s="273"/>
      <c r="G767" s="86" t="s">
        <v>1312</v>
      </c>
      <c r="H767" s="360">
        <v>0</v>
      </c>
      <c r="I767" s="360">
        <v>0</v>
      </c>
      <c r="J767" s="56"/>
    </row>
    <row r="768" spans="1:10">
      <c r="A768" s="274">
        <v>355</v>
      </c>
      <c r="B768" s="272">
        <v>200</v>
      </c>
      <c r="C768" s="273">
        <v>406</v>
      </c>
      <c r="D768" s="273"/>
      <c r="E768" s="273"/>
      <c r="F768" s="273"/>
      <c r="G768" s="86" t="s">
        <v>1313</v>
      </c>
      <c r="H768" s="360">
        <v>0</v>
      </c>
      <c r="I768" s="360">
        <v>0</v>
      </c>
      <c r="J768" s="56"/>
    </row>
    <row r="769" spans="1:10">
      <c r="A769" s="274">
        <v>355</v>
      </c>
      <c r="B769" s="272">
        <v>200</v>
      </c>
      <c r="C769" s="273">
        <v>407</v>
      </c>
      <c r="D769" s="273"/>
      <c r="E769" s="273"/>
      <c r="F769" s="273"/>
      <c r="G769" s="86" t="s">
        <v>1314</v>
      </c>
      <c r="H769" s="360">
        <v>0</v>
      </c>
      <c r="I769" s="360">
        <v>0</v>
      </c>
      <c r="J769" s="56"/>
    </row>
    <row r="770" spans="1:10">
      <c r="A770" s="274">
        <v>355</v>
      </c>
      <c r="B770" s="272">
        <v>200</v>
      </c>
      <c r="C770" s="273">
        <v>408</v>
      </c>
      <c r="D770" s="273"/>
      <c r="E770" s="273"/>
      <c r="F770" s="273"/>
      <c r="G770" s="86" t="s">
        <v>1315</v>
      </c>
      <c r="H770" s="360">
        <v>0</v>
      </c>
      <c r="I770" s="360">
        <v>0</v>
      </c>
      <c r="J770" s="56"/>
    </row>
    <row r="771" spans="1:10">
      <c r="A771" s="274">
        <v>355</v>
      </c>
      <c r="B771" s="272">
        <v>200</v>
      </c>
      <c r="C771" s="273">
        <v>409</v>
      </c>
      <c r="D771" s="273"/>
      <c r="E771" s="273"/>
      <c r="F771" s="273"/>
      <c r="G771" s="86" t="s">
        <v>1316</v>
      </c>
      <c r="H771" s="360">
        <v>0</v>
      </c>
      <c r="I771" s="360">
        <v>0</v>
      </c>
      <c r="J771" s="56"/>
    </row>
    <row r="772" spans="1:10">
      <c r="A772" s="274">
        <v>355</v>
      </c>
      <c r="B772" s="272">
        <v>200</v>
      </c>
      <c r="C772" s="273">
        <v>410</v>
      </c>
      <c r="D772" s="273"/>
      <c r="E772" s="273"/>
      <c r="F772" s="273"/>
      <c r="G772" s="86" t="s">
        <v>1317</v>
      </c>
      <c r="H772" s="360">
        <v>0</v>
      </c>
      <c r="I772" s="360">
        <v>0</v>
      </c>
      <c r="J772" s="56"/>
    </row>
    <row r="773" spans="1:10">
      <c r="A773" s="274">
        <v>355</v>
      </c>
      <c r="B773" s="272">
        <v>200</v>
      </c>
      <c r="C773" s="273">
        <v>411</v>
      </c>
      <c r="D773" s="273"/>
      <c r="E773" s="273"/>
      <c r="F773" s="273"/>
      <c r="G773" s="86" t="s">
        <v>1318</v>
      </c>
      <c r="H773" s="360">
        <v>0</v>
      </c>
      <c r="I773" s="360">
        <v>0</v>
      </c>
      <c r="J773" s="56"/>
    </row>
    <row r="774" spans="1:10">
      <c r="A774" s="274">
        <v>355</v>
      </c>
      <c r="B774" s="272">
        <v>200</v>
      </c>
      <c r="C774" s="273">
        <v>412</v>
      </c>
      <c r="D774" s="273"/>
      <c r="E774" s="273"/>
      <c r="F774" s="273"/>
      <c r="G774" s="86" t="s">
        <v>1319</v>
      </c>
      <c r="H774" s="360">
        <v>0</v>
      </c>
      <c r="I774" s="360">
        <v>0</v>
      </c>
      <c r="J774" s="56"/>
    </row>
    <row r="775" spans="1:10">
      <c r="A775" s="274">
        <v>355</v>
      </c>
      <c r="B775" s="272">
        <v>200</v>
      </c>
      <c r="C775" s="273">
        <v>413</v>
      </c>
      <c r="D775" s="273"/>
      <c r="E775" s="273"/>
      <c r="F775" s="273"/>
      <c r="G775" s="86" t="s">
        <v>1320</v>
      </c>
      <c r="H775" s="360">
        <v>0</v>
      </c>
      <c r="I775" s="360">
        <v>0</v>
      </c>
      <c r="J775" s="56"/>
    </row>
    <row r="776" spans="1:10">
      <c r="A776" s="274">
        <v>355</v>
      </c>
      <c r="B776" s="272">
        <v>200</v>
      </c>
      <c r="C776" s="273">
        <v>414</v>
      </c>
      <c r="D776" s="273"/>
      <c r="E776" s="273"/>
      <c r="F776" s="273"/>
      <c r="G776" s="86" t="s">
        <v>1321</v>
      </c>
      <c r="H776" s="360">
        <v>0</v>
      </c>
      <c r="I776" s="360">
        <v>0</v>
      </c>
      <c r="J776" s="56"/>
    </row>
    <row r="777" spans="1:10">
      <c r="A777" s="274">
        <v>355</v>
      </c>
      <c r="B777" s="272">
        <v>200</v>
      </c>
      <c r="C777" s="273">
        <v>415</v>
      </c>
      <c r="D777" s="273"/>
      <c r="E777" s="273"/>
      <c r="F777" s="273"/>
      <c r="G777" s="86" t="s">
        <v>1322</v>
      </c>
      <c r="H777" s="360">
        <v>0</v>
      </c>
      <c r="I777" s="360">
        <v>0</v>
      </c>
      <c r="J777" s="56"/>
    </row>
    <row r="778" spans="1:10">
      <c r="A778" s="274">
        <v>355</v>
      </c>
      <c r="B778" s="272">
        <v>200</v>
      </c>
      <c r="C778" s="273">
        <v>416</v>
      </c>
      <c r="D778" s="273"/>
      <c r="E778" s="273"/>
      <c r="F778" s="273"/>
      <c r="G778" s="86" t="s">
        <v>1323</v>
      </c>
      <c r="H778" s="360">
        <v>0</v>
      </c>
      <c r="I778" s="360">
        <v>0</v>
      </c>
      <c r="J778" s="56"/>
    </row>
    <row r="779" spans="1:10">
      <c r="A779" s="274">
        <v>355</v>
      </c>
      <c r="B779" s="272">
        <v>200</v>
      </c>
      <c r="C779" s="273">
        <v>500</v>
      </c>
      <c r="D779" s="273"/>
      <c r="E779" s="273"/>
      <c r="F779" s="273"/>
      <c r="G779" s="86" t="s">
        <v>1324</v>
      </c>
      <c r="H779" s="360">
        <v>0</v>
      </c>
      <c r="I779" s="360">
        <v>0</v>
      </c>
      <c r="J779" s="56"/>
    </row>
    <row r="780" spans="1:10">
      <c r="A780" s="274">
        <v>355</v>
      </c>
      <c r="B780" s="272">
        <v>200</v>
      </c>
      <c r="C780" s="273">
        <v>600</v>
      </c>
      <c r="D780" s="273"/>
      <c r="E780" s="273"/>
      <c r="F780" s="273"/>
      <c r="G780" s="86" t="s">
        <v>1325</v>
      </c>
      <c r="H780" s="360">
        <v>0</v>
      </c>
      <c r="I780" s="360">
        <v>0</v>
      </c>
      <c r="J780" s="56"/>
    </row>
    <row r="781" spans="1:10">
      <c r="A781" s="274">
        <v>355</v>
      </c>
      <c r="B781" s="272">
        <v>200</v>
      </c>
      <c r="C781" s="273">
        <v>601</v>
      </c>
      <c r="D781" s="273"/>
      <c r="E781" s="273"/>
      <c r="F781" s="273"/>
      <c r="G781" s="89" t="s">
        <v>1326</v>
      </c>
      <c r="H781" s="360">
        <v>0</v>
      </c>
      <c r="I781" s="360">
        <v>0</v>
      </c>
      <c r="J781" s="56"/>
    </row>
    <row r="782" spans="1:10">
      <c r="A782" s="274">
        <v>355</v>
      </c>
      <c r="B782" s="272">
        <v>200</v>
      </c>
      <c r="C782" s="273">
        <v>602</v>
      </c>
      <c r="D782" s="273"/>
      <c r="E782" s="273"/>
      <c r="F782" s="273"/>
      <c r="G782" s="86" t="s">
        <v>1327</v>
      </c>
      <c r="H782" s="360">
        <v>0</v>
      </c>
      <c r="I782" s="360">
        <v>0</v>
      </c>
      <c r="J782" s="56"/>
    </row>
    <row r="783" spans="1:10">
      <c r="A783" s="274">
        <v>355</v>
      </c>
      <c r="B783" s="272">
        <v>200</v>
      </c>
      <c r="C783" s="273">
        <v>603</v>
      </c>
      <c r="D783" s="273"/>
      <c r="E783" s="273"/>
      <c r="F783" s="273"/>
      <c r="G783" s="86" t="s">
        <v>1328</v>
      </c>
      <c r="H783" s="360">
        <v>0</v>
      </c>
      <c r="I783" s="360">
        <v>0</v>
      </c>
      <c r="J783" s="56"/>
    </row>
    <row r="784" spans="1:10">
      <c r="A784" s="274">
        <v>355</v>
      </c>
      <c r="B784" s="272">
        <v>200</v>
      </c>
      <c r="C784" s="273">
        <v>700</v>
      </c>
      <c r="D784" s="273"/>
      <c r="E784" s="273"/>
      <c r="F784" s="273"/>
      <c r="G784" s="86" t="s">
        <v>1329</v>
      </c>
      <c r="H784" s="360">
        <v>0</v>
      </c>
      <c r="I784" s="360">
        <v>0</v>
      </c>
      <c r="J784" s="56"/>
    </row>
    <row r="785" spans="1:10">
      <c r="A785" s="274">
        <v>355</v>
      </c>
      <c r="B785" s="272">
        <v>200</v>
      </c>
      <c r="C785" s="273">
        <v>701</v>
      </c>
      <c r="D785" s="273"/>
      <c r="E785" s="273"/>
      <c r="F785" s="273"/>
      <c r="G785" s="86" t="s">
        <v>1330</v>
      </c>
      <c r="H785" s="360">
        <v>0</v>
      </c>
      <c r="I785" s="360">
        <v>0</v>
      </c>
      <c r="J785" s="56"/>
    </row>
    <row r="786" spans="1:10">
      <c r="A786" s="274">
        <v>355</v>
      </c>
      <c r="B786" s="272">
        <v>200</v>
      </c>
      <c r="C786" s="273">
        <v>702</v>
      </c>
      <c r="D786" s="273"/>
      <c r="E786" s="273"/>
      <c r="F786" s="273"/>
      <c r="G786" s="89" t="s">
        <v>1331</v>
      </c>
      <c r="H786" s="360">
        <v>0</v>
      </c>
      <c r="I786" s="360">
        <v>0</v>
      </c>
      <c r="J786" s="56"/>
    </row>
    <row r="787" spans="1:10">
      <c r="A787" s="274">
        <v>355</v>
      </c>
      <c r="B787" s="272">
        <v>200</v>
      </c>
      <c r="C787" s="273">
        <v>900</v>
      </c>
      <c r="D787" s="273"/>
      <c r="E787" s="273"/>
      <c r="F787" s="273"/>
      <c r="G787" s="86" t="s">
        <v>1332</v>
      </c>
      <c r="H787" s="360">
        <v>0</v>
      </c>
      <c r="I787" s="360">
        <v>0</v>
      </c>
      <c r="J787" s="56"/>
    </row>
    <row r="788" spans="1:10">
      <c r="A788" s="274">
        <v>355</v>
      </c>
      <c r="B788" s="272">
        <v>200</v>
      </c>
      <c r="C788" s="273">
        <v>901</v>
      </c>
      <c r="D788" s="273"/>
      <c r="E788" s="273"/>
      <c r="F788" s="273"/>
      <c r="G788" s="86" t="s">
        <v>1333</v>
      </c>
      <c r="H788" s="360">
        <v>0</v>
      </c>
      <c r="I788" s="360">
        <v>0</v>
      </c>
      <c r="J788" s="56"/>
    </row>
    <row r="789" spans="1:10">
      <c r="A789" s="274">
        <v>355</v>
      </c>
      <c r="B789" s="272">
        <v>200</v>
      </c>
      <c r="C789" s="273">
        <v>902</v>
      </c>
      <c r="D789" s="273"/>
      <c r="E789" s="273"/>
      <c r="F789" s="273"/>
      <c r="G789" s="86" t="s">
        <v>1334</v>
      </c>
      <c r="H789" s="360">
        <v>0</v>
      </c>
      <c r="I789" s="360">
        <v>0</v>
      </c>
      <c r="J789" s="56"/>
    </row>
    <row r="790" spans="1:10">
      <c r="A790" s="274">
        <v>355</v>
      </c>
      <c r="B790" s="272">
        <v>200</v>
      </c>
      <c r="C790" s="273">
        <v>903</v>
      </c>
      <c r="D790" s="273"/>
      <c r="E790" s="273"/>
      <c r="F790" s="273"/>
      <c r="G790" s="86" t="s">
        <v>1335</v>
      </c>
      <c r="H790" s="360">
        <v>0</v>
      </c>
      <c r="I790" s="360">
        <v>0</v>
      </c>
      <c r="J790" s="56"/>
    </row>
    <row r="791" spans="1:10" s="71" customFormat="1" ht="15.75">
      <c r="A791" s="274">
        <v>355</v>
      </c>
      <c r="B791" s="272">
        <v>200</v>
      </c>
      <c r="C791" s="273">
        <v>990</v>
      </c>
      <c r="D791" s="273"/>
      <c r="E791" s="273"/>
      <c r="F791" s="273"/>
      <c r="G791" s="86" t="s">
        <v>1336</v>
      </c>
      <c r="H791" s="360">
        <v>0</v>
      </c>
      <c r="I791" s="360">
        <v>0</v>
      </c>
      <c r="J791" s="56"/>
    </row>
    <row r="792" spans="1:10">
      <c r="A792" s="269">
        <v>360</v>
      </c>
      <c r="B792" s="85">
        <v>0</v>
      </c>
      <c r="C792" s="85">
        <v>0</v>
      </c>
      <c r="D792" s="85">
        <v>0</v>
      </c>
      <c r="E792" s="85">
        <v>0</v>
      </c>
      <c r="F792" s="85">
        <v>0</v>
      </c>
      <c r="G792" s="73" t="s">
        <v>73</v>
      </c>
      <c r="H792" s="363"/>
      <c r="I792" s="363">
        <v>0</v>
      </c>
      <c r="J792" s="53" t="s">
        <v>1337</v>
      </c>
    </row>
    <row r="793" spans="1:10">
      <c r="A793" s="274">
        <v>360</v>
      </c>
      <c r="B793" s="273">
        <v>100</v>
      </c>
      <c r="C793" s="273"/>
      <c r="D793" s="273"/>
      <c r="E793" s="273"/>
      <c r="F793" s="273"/>
      <c r="G793" s="58" t="s">
        <v>1338</v>
      </c>
      <c r="H793" s="363">
        <v>0</v>
      </c>
      <c r="I793" s="363">
        <v>0</v>
      </c>
      <c r="J793" s="56" t="s">
        <v>1339</v>
      </c>
    </row>
    <row r="794" spans="1:10">
      <c r="A794" s="274">
        <v>360</v>
      </c>
      <c r="B794" s="273">
        <v>100</v>
      </c>
      <c r="C794" s="273">
        <v>10</v>
      </c>
      <c r="D794" s="273"/>
      <c r="E794" s="273"/>
      <c r="F794" s="273"/>
      <c r="G794" s="58" t="s">
        <v>542</v>
      </c>
      <c r="H794" s="364"/>
      <c r="I794" s="364"/>
      <c r="J794" s="56" t="s">
        <v>1340</v>
      </c>
    </row>
    <row r="795" spans="1:10">
      <c r="A795" s="274">
        <v>360</v>
      </c>
      <c r="B795" s="273">
        <v>100</v>
      </c>
      <c r="C795" s="273">
        <v>20</v>
      </c>
      <c r="D795" s="273"/>
      <c r="E795" s="273"/>
      <c r="F795" s="273"/>
      <c r="G795" s="75" t="s">
        <v>559</v>
      </c>
      <c r="H795" s="364"/>
      <c r="I795" s="364"/>
      <c r="J795" s="56" t="s">
        <v>1341</v>
      </c>
    </row>
    <row r="796" spans="1:10">
      <c r="A796" s="274">
        <v>360</v>
      </c>
      <c r="B796" s="273">
        <v>100</v>
      </c>
      <c r="C796" s="273">
        <v>30</v>
      </c>
      <c r="D796" s="273"/>
      <c r="E796" s="273"/>
      <c r="F796" s="273"/>
      <c r="G796" s="58" t="s">
        <v>567</v>
      </c>
      <c r="H796" s="364"/>
      <c r="I796" s="364"/>
      <c r="J796" s="56" t="s">
        <v>1342</v>
      </c>
    </row>
    <row r="797" spans="1:10">
      <c r="A797" s="274">
        <v>360</v>
      </c>
      <c r="B797" s="273">
        <v>100</v>
      </c>
      <c r="C797" s="273">
        <v>40</v>
      </c>
      <c r="D797" s="273"/>
      <c r="E797" s="273"/>
      <c r="F797" s="273"/>
      <c r="G797" s="75" t="s">
        <v>575</v>
      </c>
      <c r="H797" s="364"/>
      <c r="I797" s="364"/>
      <c r="J797" s="56" t="s">
        <v>1343</v>
      </c>
    </row>
    <row r="798" spans="1:10">
      <c r="A798" s="274">
        <v>360</v>
      </c>
      <c r="B798" s="273">
        <v>100</v>
      </c>
      <c r="C798" s="273">
        <v>50</v>
      </c>
      <c r="D798" s="273"/>
      <c r="E798" s="273"/>
      <c r="F798" s="273"/>
      <c r="G798" s="58" t="s">
        <v>577</v>
      </c>
      <c r="H798" s="364"/>
      <c r="I798" s="364"/>
      <c r="J798" s="56" t="s">
        <v>1344</v>
      </c>
    </row>
    <row r="799" spans="1:10">
      <c r="A799" s="274">
        <v>360</v>
      </c>
      <c r="B799" s="273">
        <v>100</v>
      </c>
      <c r="C799" s="273">
        <v>60</v>
      </c>
      <c r="D799" s="273"/>
      <c r="E799" s="273"/>
      <c r="F799" s="273"/>
      <c r="G799" s="75" t="s">
        <v>579</v>
      </c>
      <c r="H799" s="364"/>
      <c r="I799" s="364"/>
      <c r="J799" s="56" t="s">
        <v>1345</v>
      </c>
    </row>
    <row r="800" spans="1:10">
      <c r="A800" s="274">
        <v>360</v>
      </c>
      <c r="B800" s="273">
        <v>100</v>
      </c>
      <c r="C800" s="273">
        <v>70</v>
      </c>
      <c r="D800" s="273"/>
      <c r="E800" s="273"/>
      <c r="F800" s="273"/>
      <c r="G800" s="58" t="s">
        <v>581</v>
      </c>
      <c r="H800" s="364"/>
      <c r="I800" s="364"/>
      <c r="J800" s="56" t="s">
        <v>1346</v>
      </c>
    </row>
    <row r="801" spans="1:10">
      <c r="A801" s="274">
        <v>360</v>
      </c>
      <c r="B801" s="273">
        <v>100</v>
      </c>
      <c r="C801" s="273">
        <v>80</v>
      </c>
      <c r="D801" s="273"/>
      <c r="E801" s="273"/>
      <c r="F801" s="273"/>
      <c r="G801" s="75" t="s">
        <v>593</v>
      </c>
      <c r="H801" s="364"/>
      <c r="I801" s="364"/>
      <c r="J801" s="56" t="s">
        <v>1347</v>
      </c>
    </row>
    <row r="802" spans="1:10">
      <c r="A802" s="274">
        <v>360</v>
      </c>
      <c r="B802" s="273">
        <v>200</v>
      </c>
      <c r="C802" s="273"/>
      <c r="D802" s="273"/>
      <c r="E802" s="273"/>
      <c r="F802" s="273"/>
      <c r="G802" s="58" t="s">
        <v>1348</v>
      </c>
      <c r="H802" s="363">
        <v>0</v>
      </c>
      <c r="I802" s="363">
        <v>0</v>
      </c>
      <c r="J802" s="56" t="s">
        <v>1349</v>
      </c>
    </row>
    <row r="803" spans="1:10">
      <c r="A803" s="274">
        <v>360</v>
      </c>
      <c r="B803" s="273">
        <v>200</v>
      </c>
      <c r="C803" s="273">
        <v>10</v>
      </c>
      <c r="D803" s="279"/>
      <c r="E803" s="279"/>
      <c r="F803" s="279"/>
      <c r="G803" s="88" t="s">
        <v>597</v>
      </c>
      <c r="H803" s="368"/>
      <c r="I803" s="368"/>
      <c r="J803" s="56" t="s">
        <v>1350</v>
      </c>
    </row>
    <row r="804" spans="1:10">
      <c r="A804" s="274">
        <v>360</v>
      </c>
      <c r="B804" s="273">
        <v>200</v>
      </c>
      <c r="C804" s="273">
        <v>20</v>
      </c>
      <c r="D804" s="279"/>
      <c r="E804" s="279"/>
      <c r="F804" s="279"/>
      <c r="G804" s="88" t="s">
        <v>599</v>
      </c>
      <c r="H804" s="368"/>
      <c r="I804" s="368"/>
      <c r="J804" s="56" t="s">
        <v>1351</v>
      </c>
    </row>
    <row r="805" spans="1:10">
      <c r="A805" s="274">
        <v>360</v>
      </c>
      <c r="B805" s="273">
        <v>200</v>
      </c>
      <c r="C805" s="273">
        <v>30</v>
      </c>
      <c r="D805" s="279"/>
      <c r="E805" s="279"/>
      <c r="F805" s="279"/>
      <c r="G805" s="88" t="s">
        <v>601</v>
      </c>
      <c r="H805" s="368"/>
      <c r="I805" s="368"/>
      <c r="J805" s="56" t="s">
        <v>1352</v>
      </c>
    </row>
    <row r="806" spans="1:10">
      <c r="A806" s="274">
        <v>360</v>
      </c>
      <c r="B806" s="273">
        <v>200</v>
      </c>
      <c r="C806" s="273">
        <v>40</v>
      </c>
      <c r="D806" s="279"/>
      <c r="E806" s="279"/>
      <c r="F806" s="279"/>
      <c r="G806" s="88" t="s">
        <v>603</v>
      </c>
      <c r="H806" s="368"/>
      <c r="I806" s="368"/>
      <c r="J806" s="56" t="s">
        <v>1353</v>
      </c>
    </row>
    <row r="807" spans="1:10">
      <c r="A807" s="274">
        <v>360</v>
      </c>
      <c r="B807" s="273">
        <v>200</v>
      </c>
      <c r="C807" s="273">
        <v>50</v>
      </c>
      <c r="D807" s="279"/>
      <c r="E807" s="279"/>
      <c r="F807" s="279"/>
      <c r="G807" s="88" t="s">
        <v>608</v>
      </c>
      <c r="H807" s="368"/>
      <c r="I807" s="368"/>
      <c r="J807" s="56" t="s">
        <v>1354</v>
      </c>
    </row>
    <row r="808" spans="1:10" s="71" customFormat="1" ht="15.75">
      <c r="A808" s="274">
        <v>360</v>
      </c>
      <c r="B808" s="273">
        <v>200</v>
      </c>
      <c r="C808" s="273">
        <v>60</v>
      </c>
      <c r="D808" s="279"/>
      <c r="E808" s="279"/>
      <c r="F808" s="279"/>
      <c r="G808" s="88" t="s">
        <v>612</v>
      </c>
      <c r="H808" s="368"/>
      <c r="I808" s="368"/>
      <c r="J808" s="56" t="s">
        <v>1355</v>
      </c>
    </row>
    <row r="809" spans="1:10">
      <c r="A809" s="269">
        <v>365</v>
      </c>
      <c r="B809" s="85">
        <v>0</v>
      </c>
      <c r="C809" s="85">
        <v>0</v>
      </c>
      <c r="D809" s="85">
        <v>0</v>
      </c>
      <c r="E809" s="85">
        <v>0</v>
      </c>
      <c r="F809" s="85">
        <v>0</v>
      </c>
      <c r="G809" s="73" t="s">
        <v>1356</v>
      </c>
      <c r="H809" s="363"/>
      <c r="I809" s="363">
        <v>0</v>
      </c>
      <c r="J809" s="53" t="s">
        <v>1357</v>
      </c>
    </row>
    <row r="810" spans="1:10">
      <c r="A810" s="274">
        <v>365</v>
      </c>
      <c r="B810" s="272">
        <v>100</v>
      </c>
      <c r="C810" s="272"/>
      <c r="D810" s="272"/>
      <c r="E810" s="272"/>
      <c r="F810" s="272"/>
      <c r="G810" s="55" t="s">
        <v>1358</v>
      </c>
      <c r="H810" s="363"/>
      <c r="I810" s="363">
        <v>0</v>
      </c>
      <c r="J810" s="56" t="s">
        <v>1359</v>
      </c>
    </row>
    <row r="811" spans="1:10">
      <c r="A811" s="274">
        <v>365</v>
      </c>
      <c r="B811" s="272">
        <v>100</v>
      </c>
      <c r="C811" s="273">
        <v>100</v>
      </c>
      <c r="D811" s="273"/>
      <c r="E811" s="273"/>
      <c r="F811" s="273"/>
      <c r="G811" s="58" t="s">
        <v>1360</v>
      </c>
      <c r="H811" s="364">
        <v>0</v>
      </c>
      <c r="I811" s="364">
        <v>400000</v>
      </c>
      <c r="J811" s="56" t="s">
        <v>1361</v>
      </c>
    </row>
    <row r="812" spans="1:10">
      <c r="A812" s="274">
        <v>365</v>
      </c>
      <c r="B812" s="272">
        <v>100</v>
      </c>
      <c r="C812" s="273">
        <v>200</v>
      </c>
      <c r="D812" s="273"/>
      <c r="E812" s="273"/>
      <c r="F812" s="273"/>
      <c r="G812" s="58" t="s">
        <v>1362</v>
      </c>
      <c r="H812" s="364">
        <v>0</v>
      </c>
      <c r="I812" s="364">
        <v>0</v>
      </c>
      <c r="J812" s="56" t="s">
        <v>1363</v>
      </c>
    </row>
    <row r="813" spans="1:10" ht="25.5">
      <c r="A813" s="274">
        <v>365</v>
      </c>
      <c r="B813" s="272">
        <v>100</v>
      </c>
      <c r="C813" s="273">
        <v>300</v>
      </c>
      <c r="D813" s="273"/>
      <c r="E813" s="273"/>
      <c r="F813" s="273"/>
      <c r="G813" s="58" t="s">
        <v>1364</v>
      </c>
      <c r="H813" s="364">
        <v>0</v>
      </c>
      <c r="I813" s="364">
        <v>0</v>
      </c>
      <c r="J813" s="56" t="s">
        <v>1365</v>
      </c>
    </row>
    <row r="814" spans="1:10">
      <c r="A814" s="274">
        <v>365</v>
      </c>
      <c r="B814" s="272">
        <v>100</v>
      </c>
      <c r="C814" s="273">
        <v>400</v>
      </c>
      <c r="D814" s="273"/>
      <c r="E814" s="273"/>
      <c r="F814" s="273"/>
      <c r="G814" s="58" t="s">
        <v>1366</v>
      </c>
      <c r="H814" s="364"/>
      <c r="I814" s="364"/>
      <c r="J814" s="56" t="s">
        <v>1367</v>
      </c>
    </row>
    <row r="815" spans="1:10" ht="15.75" customHeight="1">
      <c r="A815" s="274">
        <v>365</v>
      </c>
      <c r="B815" s="272">
        <v>100</v>
      </c>
      <c r="C815" s="273">
        <v>450</v>
      </c>
      <c r="D815" s="273"/>
      <c r="E815" s="273"/>
      <c r="F815" s="273"/>
      <c r="G815" s="58" t="s">
        <v>1368</v>
      </c>
      <c r="H815" s="368">
        <v>10422011</v>
      </c>
      <c r="I815" s="368">
        <v>10422011</v>
      </c>
      <c r="J815" s="56" t="s">
        <v>1369</v>
      </c>
    </row>
    <row r="816" spans="1:10" s="78" customFormat="1" ht="12.75">
      <c r="A816" s="274">
        <v>365</v>
      </c>
      <c r="B816" s="272">
        <v>100</v>
      </c>
      <c r="C816" s="272">
        <v>500</v>
      </c>
      <c r="D816" s="272"/>
      <c r="E816" s="272"/>
      <c r="F816" s="272"/>
      <c r="G816" s="55" t="s">
        <v>1370</v>
      </c>
      <c r="H816" s="363"/>
      <c r="I816" s="363">
        <v>0</v>
      </c>
      <c r="J816" s="56" t="s">
        <v>1371</v>
      </c>
    </row>
    <row r="817" spans="1:10" s="78" customFormat="1" ht="12.75">
      <c r="A817" s="274">
        <v>365</v>
      </c>
      <c r="B817" s="272">
        <v>100</v>
      </c>
      <c r="C817" s="272">
        <v>500</v>
      </c>
      <c r="D817" s="273">
        <v>100</v>
      </c>
      <c r="E817" s="273"/>
      <c r="F817" s="273"/>
      <c r="G817" s="90" t="s">
        <v>1372</v>
      </c>
      <c r="H817" s="371">
        <v>0</v>
      </c>
      <c r="I817" s="371">
        <v>0</v>
      </c>
      <c r="J817" s="56"/>
    </row>
    <row r="818" spans="1:10" s="78" customFormat="1" ht="12.75">
      <c r="A818" s="274">
        <v>365</v>
      </c>
      <c r="B818" s="272">
        <v>100</v>
      </c>
      <c r="C818" s="272">
        <v>500</v>
      </c>
      <c r="D818" s="273">
        <v>200</v>
      </c>
      <c r="E818" s="273"/>
      <c r="F818" s="273"/>
      <c r="G818" s="58" t="s">
        <v>1373</v>
      </c>
      <c r="H818" s="371">
        <v>0</v>
      </c>
      <c r="I818" s="371">
        <v>0</v>
      </c>
      <c r="J818" s="56"/>
    </row>
    <row r="819" spans="1:10" s="78" customFormat="1" ht="12.75">
      <c r="A819" s="274">
        <v>365</v>
      </c>
      <c r="B819" s="272">
        <v>100</v>
      </c>
      <c r="C819" s="272">
        <v>500</v>
      </c>
      <c r="D819" s="273">
        <v>900</v>
      </c>
      <c r="E819" s="273"/>
      <c r="F819" s="273"/>
      <c r="G819" s="58" t="s">
        <v>1370</v>
      </c>
      <c r="H819" s="371">
        <v>0</v>
      </c>
      <c r="I819" s="371">
        <v>0</v>
      </c>
      <c r="J819" s="56"/>
    </row>
    <row r="820" spans="1:10">
      <c r="A820" s="274">
        <v>365</v>
      </c>
      <c r="B820" s="272">
        <v>100</v>
      </c>
      <c r="C820" s="273">
        <v>600</v>
      </c>
      <c r="D820" s="273"/>
      <c r="E820" s="273"/>
      <c r="F820" s="273"/>
      <c r="G820" s="58" t="s">
        <v>1374</v>
      </c>
      <c r="H820" s="371"/>
      <c r="I820" s="371"/>
      <c r="J820" s="56" t="s">
        <v>1375</v>
      </c>
    </row>
    <row r="821" spans="1:10" s="78" customFormat="1" ht="12.75">
      <c r="A821" s="274">
        <v>365</v>
      </c>
      <c r="B821" s="272">
        <v>200</v>
      </c>
      <c r="C821" s="272"/>
      <c r="D821" s="272"/>
      <c r="E821" s="272"/>
      <c r="F821" s="272"/>
      <c r="G821" s="55" t="s">
        <v>1376</v>
      </c>
      <c r="H821" s="363"/>
      <c r="I821" s="363">
        <v>0</v>
      </c>
      <c r="J821" s="56" t="s">
        <v>1377</v>
      </c>
    </row>
    <row r="822" spans="1:10" s="78" customFormat="1" ht="12.75">
      <c r="A822" s="274">
        <v>365</v>
      </c>
      <c r="B822" s="272">
        <v>200</v>
      </c>
      <c r="C822" s="273">
        <v>100</v>
      </c>
      <c r="D822" s="273"/>
      <c r="E822" s="273"/>
      <c r="F822" s="273"/>
      <c r="G822" s="58" t="s">
        <v>1378</v>
      </c>
      <c r="H822" s="360">
        <v>0</v>
      </c>
      <c r="I822" s="360">
        <v>0</v>
      </c>
      <c r="J822" s="56"/>
    </row>
    <row r="823" spans="1:10">
      <c r="A823" s="274">
        <v>365</v>
      </c>
      <c r="B823" s="272">
        <v>200</v>
      </c>
      <c r="C823" s="273">
        <v>200</v>
      </c>
      <c r="D823" s="273"/>
      <c r="E823" s="273"/>
      <c r="F823" s="273"/>
      <c r="G823" s="58" t="s">
        <v>1379</v>
      </c>
      <c r="H823" s="360">
        <v>0</v>
      </c>
      <c r="I823" s="360">
        <v>0</v>
      </c>
      <c r="J823" s="56"/>
    </row>
    <row r="824" spans="1:10">
      <c r="A824" s="274">
        <v>365</v>
      </c>
      <c r="B824" s="272">
        <v>300</v>
      </c>
      <c r="C824" s="272"/>
      <c r="D824" s="272"/>
      <c r="E824" s="272"/>
      <c r="F824" s="272"/>
      <c r="G824" s="55" t="s">
        <v>1380</v>
      </c>
      <c r="H824" s="363"/>
      <c r="I824" s="363">
        <v>0</v>
      </c>
      <c r="J824" s="56" t="s">
        <v>1381</v>
      </c>
    </row>
    <row r="825" spans="1:10" ht="25.5">
      <c r="A825" s="274">
        <v>365</v>
      </c>
      <c r="B825" s="272">
        <v>300</v>
      </c>
      <c r="C825" s="273">
        <v>50</v>
      </c>
      <c r="D825" s="272"/>
      <c r="E825" s="272"/>
      <c r="F825" s="272"/>
      <c r="G825" s="58" t="s">
        <v>1382</v>
      </c>
      <c r="H825" s="364">
        <v>0</v>
      </c>
      <c r="I825" s="364"/>
      <c r="J825" s="56" t="s">
        <v>1383</v>
      </c>
    </row>
    <row r="826" spans="1:10" ht="25.5">
      <c r="A826" s="274">
        <v>365</v>
      </c>
      <c r="B826" s="272">
        <v>300</v>
      </c>
      <c r="C826" s="273">
        <v>100</v>
      </c>
      <c r="D826" s="273"/>
      <c r="E826" s="273"/>
      <c r="F826" s="273"/>
      <c r="G826" s="58" t="s">
        <v>1384</v>
      </c>
      <c r="H826" s="364">
        <v>0</v>
      </c>
      <c r="I826" s="364"/>
      <c r="J826" s="56" t="s">
        <v>1385</v>
      </c>
    </row>
    <row r="827" spans="1:10" ht="25.5">
      <c r="A827" s="274">
        <v>365</v>
      </c>
      <c r="B827" s="272">
        <v>300</v>
      </c>
      <c r="C827" s="273">
        <v>200</v>
      </c>
      <c r="D827" s="273"/>
      <c r="E827" s="273"/>
      <c r="F827" s="273"/>
      <c r="G827" s="58" t="s">
        <v>1386</v>
      </c>
      <c r="H827" s="364">
        <v>0</v>
      </c>
      <c r="I827" s="364">
        <v>0</v>
      </c>
      <c r="J827" s="56" t="s">
        <v>1387</v>
      </c>
    </row>
    <row r="828" spans="1:10" ht="25.5">
      <c r="A828" s="274">
        <v>365</v>
      </c>
      <c r="B828" s="272">
        <v>300</v>
      </c>
      <c r="C828" s="273">
        <v>300</v>
      </c>
      <c r="D828" s="273"/>
      <c r="E828" s="273"/>
      <c r="F828" s="273"/>
      <c r="G828" s="58" t="s">
        <v>1388</v>
      </c>
      <c r="H828" s="364">
        <v>0</v>
      </c>
      <c r="I828" s="364">
        <v>0</v>
      </c>
      <c r="J828" s="56" t="s">
        <v>1389</v>
      </c>
    </row>
    <row r="829" spans="1:10">
      <c r="A829" s="274">
        <v>365</v>
      </c>
      <c r="B829" s="272">
        <v>300</v>
      </c>
      <c r="C829" s="272">
        <v>400</v>
      </c>
      <c r="D829" s="272"/>
      <c r="E829" s="272"/>
      <c r="F829" s="272"/>
      <c r="G829" s="55" t="s">
        <v>1390</v>
      </c>
      <c r="H829" s="363"/>
      <c r="I829" s="363">
        <v>0</v>
      </c>
      <c r="J829" s="56" t="s">
        <v>1391</v>
      </c>
    </row>
    <row r="830" spans="1:10" ht="25.5">
      <c r="A830" s="274">
        <v>365</v>
      </c>
      <c r="B830" s="272">
        <v>300</v>
      </c>
      <c r="C830" s="272">
        <v>400</v>
      </c>
      <c r="D830" s="273">
        <v>100</v>
      </c>
      <c r="E830" s="273"/>
      <c r="F830" s="273"/>
      <c r="G830" s="58" t="s">
        <v>1392</v>
      </c>
      <c r="H830" s="360">
        <v>0</v>
      </c>
      <c r="I830" s="360">
        <v>0</v>
      </c>
      <c r="J830" s="56"/>
    </row>
    <row r="831" spans="1:10">
      <c r="A831" s="274">
        <v>365</v>
      </c>
      <c r="B831" s="272">
        <v>300</v>
      </c>
      <c r="C831" s="272">
        <v>400</v>
      </c>
      <c r="D831" s="273">
        <v>200</v>
      </c>
      <c r="E831" s="273"/>
      <c r="F831" s="273"/>
      <c r="G831" s="58" t="s">
        <v>1393</v>
      </c>
      <c r="H831" s="360">
        <v>0</v>
      </c>
      <c r="I831" s="360">
        <v>0</v>
      </c>
      <c r="J831" s="56"/>
    </row>
    <row r="832" spans="1:10" ht="25.5">
      <c r="A832" s="274">
        <v>365</v>
      </c>
      <c r="B832" s="272">
        <v>300</v>
      </c>
      <c r="C832" s="272">
        <v>500</v>
      </c>
      <c r="D832" s="273"/>
      <c r="E832" s="273"/>
      <c r="F832" s="273"/>
      <c r="G832" s="58" t="s">
        <v>1394</v>
      </c>
      <c r="H832" s="360"/>
      <c r="I832" s="360"/>
      <c r="J832" s="56" t="s">
        <v>1395</v>
      </c>
    </row>
    <row r="833" spans="1:10">
      <c r="A833" s="274">
        <v>365</v>
      </c>
      <c r="B833" s="272">
        <v>400</v>
      </c>
      <c r="C833" s="272"/>
      <c r="D833" s="273"/>
      <c r="E833" s="273"/>
      <c r="F833" s="273"/>
      <c r="G833" s="55" t="s">
        <v>1396</v>
      </c>
      <c r="H833" s="363"/>
      <c r="I833" s="363">
        <v>0</v>
      </c>
      <c r="J833" s="56" t="s">
        <v>1397</v>
      </c>
    </row>
    <row r="834" spans="1:10">
      <c r="A834" s="274">
        <v>365</v>
      </c>
      <c r="B834" s="272">
        <v>400</v>
      </c>
      <c r="C834" s="273">
        <v>200</v>
      </c>
      <c r="D834" s="273"/>
      <c r="E834" s="273"/>
      <c r="F834" s="273"/>
      <c r="G834" s="58" t="s">
        <v>1398</v>
      </c>
      <c r="H834" s="364">
        <v>0</v>
      </c>
      <c r="I834" s="364">
        <v>0</v>
      </c>
      <c r="J834" s="56" t="s">
        <v>1399</v>
      </c>
    </row>
    <row r="835" spans="1:10">
      <c r="A835" s="274">
        <v>365</v>
      </c>
      <c r="B835" s="272">
        <v>400</v>
      </c>
      <c r="C835" s="273">
        <v>300</v>
      </c>
      <c r="D835" s="273"/>
      <c r="E835" s="273"/>
      <c r="F835" s="273"/>
      <c r="G835" s="58" t="s">
        <v>1400</v>
      </c>
      <c r="H835" s="364">
        <v>0</v>
      </c>
      <c r="I835" s="364"/>
      <c r="J835" s="56" t="s">
        <v>1401</v>
      </c>
    </row>
    <row r="836" spans="1:10">
      <c r="A836" s="274">
        <v>365</v>
      </c>
      <c r="B836" s="272">
        <v>400</v>
      </c>
      <c r="C836" s="273">
        <v>400</v>
      </c>
      <c r="D836" s="273"/>
      <c r="E836" s="273"/>
      <c r="F836" s="273"/>
      <c r="G836" s="58" t="s">
        <v>1402</v>
      </c>
      <c r="H836" s="364">
        <v>4211</v>
      </c>
      <c r="I836" s="364">
        <v>4860</v>
      </c>
      <c r="J836" s="56" t="s">
        <v>1403</v>
      </c>
    </row>
    <row r="837" spans="1:10">
      <c r="A837" s="274">
        <v>365</v>
      </c>
      <c r="B837" s="272">
        <v>400</v>
      </c>
      <c r="C837" s="273">
        <v>500</v>
      </c>
      <c r="D837" s="273"/>
      <c r="E837" s="273"/>
      <c r="F837" s="273"/>
      <c r="G837" s="58" t="s">
        <v>1404</v>
      </c>
      <c r="H837" s="364">
        <v>16205</v>
      </c>
      <c r="I837" s="364">
        <v>14933</v>
      </c>
      <c r="J837" s="56" t="s">
        <v>1405</v>
      </c>
    </row>
    <row r="838" spans="1:10">
      <c r="A838" s="274">
        <v>365</v>
      </c>
      <c r="B838" s="272">
        <v>400</v>
      </c>
      <c r="C838" s="273">
        <v>600</v>
      </c>
      <c r="D838" s="273"/>
      <c r="E838" s="273"/>
      <c r="F838" s="273"/>
      <c r="G838" s="58" t="s">
        <v>1406</v>
      </c>
      <c r="H838" s="364">
        <v>54968</v>
      </c>
      <c r="I838" s="364">
        <v>37640</v>
      </c>
      <c r="J838" s="56" t="s">
        <v>1407</v>
      </c>
    </row>
    <row r="839" spans="1:10">
      <c r="A839" s="274">
        <v>365</v>
      </c>
      <c r="B839" s="272">
        <v>400</v>
      </c>
      <c r="C839" s="273">
        <v>610</v>
      </c>
      <c r="D839" s="280"/>
      <c r="E839" s="280"/>
      <c r="F839" s="280"/>
      <c r="G839" s="58" t="s">
        <v>1408</v>
      </c>
      <c r="H839" s="364"/>
      <c r="I839" s="364"/>
      <c r="J839" s="56" t="s">
        <v>1409</v>
      </c>
    </row>
    <row r="840" spans="1:10">
      <c r="A840" s="274">
        <v>365</v>
      </c>
      <c r="B840" s="272">
        <v>400</v>
      </c>
      <c r="C840" s="273">
        <v>620</v>
      </c>
      <c r="D840" s="280"/>
      <c r="E840" s="280"/>
      <c r="F840" s="280"/>
      <c r="G840" s="58" t="s">
        <v>1410</v>
      </c>
      <c r="H840" s="364"/>
      <c r="I840" s="364"/>
      <c r="J840" s="56" t="s">
        <v>1411</v>
      </c>
    </row>
    <row r="841" spans="1:10">
      <c r="A841" s="274">
        <v>365</v>
      </c>
      <c r="B841" s="272">
        <v>400</v>
      </c>
      <c r="C841" s="273">
        <v>630</v>
      </c>
      <c r="D841" s="280"/>
      <c r="E841" s="280"/>
      <c r="F841" s="280"/>
      <c r="G841" s="58" t="s">
        <v>1412</v>
      </c>
      <c r="H841" s="364"/>
      <c r="I841" s="364"/>
      <c r="J841" s="56" t="s">
        <v>1413</v>
      </c>
    </row>
    <row r="842" spans="1:10">
      <c r="A842" s="274">
        <v>365</v>
      </c>
      <c r="B842" s="272">
        <v>400</v>
      </c>
      <c r="C842" s="273">
        <v>640</v>
      </c>
      <c r="D842" s="280"/>
      <c r="E842" s="280"/>
      <c r="F842" s="280"/>
      <c r="G842" s="58" t="s">
        <v>1414</v>
      </c>
      <c r="H842" s="364"/>
      <c r="I842" s="364"/>
      <c r="J842" s="56" t="s">
        <v>1415</v>
      </c>
    </row>
    <row r="843" spans="1:10">
      <c r="A843" s="274">
        <v>365</v>
      </c>
      <c r="B843" s="272">
        <v>400</v>
      </c>
      <c r="C843" s="281">
        <v>700</v>
      </c>
      <c r="D843" s="272"/>
      <c r="E843" s="272"/>
      <c r="F843" s="272"/>
      <c r="G843" s="266" t="s">
        <v>1396</v>
      </c>
      <c r="H843" s="368">
        <v>0</v>
      </c>
      <c r="I843" s="368">
        <v>0</v>
      </c>
      <c r="J843" s="56" t="s">
        <v>1416</v>
      </c>
    </row>
    <row r="844" spans="1:10">
      <c r="A844" s="269">
        <v>370</v>
      </c>
      <c r="B844" s="85">
        <v>0</v>
      </c>
      <c r="C844" s="282">
        <v>0</v>
      </c>
      <c r="D844" s="85">
        <v>0</v>
      </c>
      <c r="E844" s="85">
        <v>0</v>
      </c>
      <c r="F844" s="85">
        <v>0</v>
      </c>
      <c r="G844" s="73" t="s">
        <v>1417</v>
      </c>
      <c r="H844" s="363"/>
      <c r="I844" s="363">
        <v>0</v>
      </c>
      <c r="J844" s="53" t="s">
        <v>1418</v>
      </c>
    </row>
    <row r="845" spans="1:10">
      <c r="A845" s="283">
        <v>370</v>
      </c>
      <c r="B845" s="278">
        <v>100</v>
      </c>
      <c r="C845" s="278"/>
      <c r="D845" s="278"/>
      <c r="E845" s="278"/>
      <c r="F845" s="278"/>
      <c r="G845" s="58" t="s">
        <v>1419</v>
      </c>
      <c r="H845" s="364">
        <v>0</v>
      </c>
      <c r="I845" s="364">
        <v>0</v>
      </c>
      <c r="J845" s="60" t="s">
        <v>1420</v>
      </c>
    </row>
    <row r="846" spans="1:10" s="71" customFormat="1" ht="15.75">
      <c r="A846" s="283">
        <v>370</v>
      </c>
      <c r="B846" s="278">
        <v>200</v>
      </c>
      <c r="C846" s="278"/>
      <c r="D846" s="278"/>
      <c r="E846" s="278"/>
      <c r="F846" s="278"/>
      <c r="G846" s="58" t="s">
        <v>1421</v>
      </c>
      <c r="H846" s="364">
        <v>0</v>
      </c>
      <c r="I846" s="364">
        <v>0</v>
      </c>
      <c r="J846" s="60" t="s">
        <v>1422</v>
      </c>
    </row>
    <row r="847" spans="1:10">
      <c r="A847" s="283">
        <v>370</v>
      </c>
      <c r="B847" s="277">
        <v>300</v>
      </c>
      <c r="C847" s="277"/>
      <c r="D847" s="277"/>
      <c r="E847" s="277"/>
      <c r="F847" s="277"/>
      <c r="G847" s="55" t="s">
        <v>1423</v>
      </c>
      <c r="H847" s="363"/>
      <c r="I847" s="363">
        <v>0</v>
      </c>
      <c r="J847" s="60" t="s">
        <v>1424</v>
      </c>
    </row>
    <row r="848" spans="1:10">
      <c r="A848" s="283">
        <v>370</v>
      </c>
      <c r="B848" s="277">
        <v>300</v>
      </c>
      <c r="C848" s="278">
        <v>100</v>
      </c>
      <c r="D848" s="278"/>
      <c r="E848" s="278"/>
      <c r="F848" s="278"/>
      <c r="G848" s="64" t="s">
        <v>472</v>
      </c>
      <c r="H848" s="370">
        <v>0</v>
      </c>
      <c r="I848" s="370">
        <v>0</v>
      </c>
      <c r="J848" s="60"/>
    </row>
    <row r="849" spans="1:10" s="50" customFormat="1" ht="12.75">
      <c r="A849" s="283">
        <v>370</v>
      </c>
      <c r="B849" s="277">
        <v>300</v>
      </c>
      <c r="C849" s="278">
        <v>900</v>
      </c>
      <c r="D849" s="278"/>
      <c r="E849" s="278"/>
      <c r="F849" s="278"/>
      <c r="G849" s="64" t="s">
        <v>1423</v>
      </c>
      <c r="H849" s="370">
        <v>0</v>
      </c>
      <c r="I849" s="370">
        <v>0</v>
      </c>
      <c r="J849" s="60"/>
    </row>
    <row r="850" spans="1:10">
      <c r="A850" s="269">
        <v>375</v>
      </c>
      <c r="B850" s="85">
        <v>0</v>
      </c>
      <c r="C850" s="85">
        <v>0</v>
      </c>
      <c r="D850" s="85">
        <v>0</v>
      </c>
      <c r="E850" s="85">
        <v>0</v>
      </c>
      <c r="F850" s="85">
        <v>0</v>
      </c>
      <c r="G850" s="73" t="s">
        <v>1425</v>
      </c>
      <c r="H850" s="363"/>
      <c r="I850" s="363">
        <v>0</v>
      </c>
      <c r="J850" s="53"/>
    </row>
    <row r="851" spans="1:10">
      <c r="A851" s="284">
        <v>375</v>
      </c>
      <c r="B851" s="285">
        <v>100</v>
      </c>
      <c r="C851" s="285"/>
      <c r="D851" s="285"/>
      <c r="E851" s="285"/>
      <c r="F851" s="285"/>
      <c r="G851" s="58" t="s">
        <v>1426</v>
      </c>
      <c r="H851" s="364">
        <v>0</v>
      </c>
      <c r="I851" s="364">
        <v>0</v>
      </c>
      <c r="J851" s="91" t="s">
        <v>1427</v>
      </c>
    </row>
    <row r="852" spans="1:10" s="71" customFormat="1" ht="15.75">
      <c r="A852" s="277">
        <v>375</v>
      </c>
      <c r="B852" s="278">
        <v>200</v>
      </c>
      <c r="C852" s="278"/>
      <c r="D852" s="278"/>
      <c r="E852" s="278"/>
      <c r="F852" s="278"/>
      <c r="G852" s="75" t="s">
        <v>1428</v>
      </c>
      <c r="H852" s="364">
        <v>0</v>
      </c>
      <c r="I852" s="364">
        <v>0</v>
      </c>
      <c r="J852" s="91" t="s">
        <v>1429</v>
      </c>
    </row>
    <row r="853" spans="1:10">
      <c r="A853" s="273">
        <v>380</v>
      </c>
      <c r="B853" s="273">
        <v>0</v>
      </c>
      <c r="C853" s="273">
        <v>0</v>
      </c>
      <c r="D853" s="273">
        <v>0</v>
      </c>
      <c r="E853" s="273">
        <v>0</v>
      </c>
      <c r="F853" s="273">
        <v>0</v>
      </c>
      <c r="G853" s="75" t="s">
        <v>1430</v>
      </c>
      <c r="H853" s="364">
        <v>0</v>
      </c>
      <c r="I853" s="364">
        <v>0</v>
      </c>
      <c r="J853" s="243" t="s">
        <v>1431</v>
      </c>
    </row>
    <row r="854" spans="1:10">
      <c r="A854" s="269">
        <v>390</v>
      </c>
      <c r="B854" s="85">
        <v>0</v>
      </c>
      <c r="C854" s="85">
        <v>0</v>
      </c>
      <c r="D854" s="85">
        <v>0</v>
      </c>
      <c r="E854" s="85">
        <v>0</v>
      </c>
      <c r="F854" s="85">
        <v>0</v>
      </c>
      <c r="G854" s="73" t="s">
        <v>101</v>
      </c>
      <c r="H854" s="363"/>
      <c r="I854" s="363">
        <v>0</v>
      </c>
      <c r="J854" s="53" t="s">
        <v>1432</v>
      </c>
    </row>
    <row r="855" spans="1:10" s="71" customFormat="1" ht="15.75">
      <c r="A855" s="286">
        <v>390</v>
      </c>
      <c r="B855" s="278">
        <v>100</v>
      </c>
      <c r="C855" s="278"/>
      <c r="D855" s="278"/>
      <c r="E855" s="278"/>
      <c r="F855" s="278"/>
      <c r="G855" s="58" t="s">
        <v>1433</v>
      </c>
      <c r="H855" s="364">
        <v>0</v>
      </c>
      <c r="I855" s="364">
        <v>0</v>
      </c>
      <c r="J855" s="60" t="s">
        <v>1434</v>
      </c>
    </row>
    <row r="856" spans="1:10" s="71" customFormat="1" ht="15.75">
      <c r="A856" s="283">
        <v>390</v>
      </c>
      <c r="B856" s="277">
        <v>200</v>
      </c>
      <c r="C856" s="277"/>
      <c r="D856" s="277"/>
      <c r="E856" s="277"/>
      <c r="F856" s="277"/>
      <c r="G856" s="55" t="s">
        <v>1435</v>
      </c>
      <c r="H856" s="363"/>
      <c r="I856" s="363">
        <v>0</v>
      </c>
      <c r="J856" s="60" t="s">
        <v>1436</v>
      </c>
    </row>
    <row r="857" spans="1:10">
      <c r="A857" s="283">
        <v>390</v>
      </c>
      <c r="B857" s="277">
        <v>200</v>
      </c>
      <c r="C857" s="278">
        <v>100</v>
      </c>
      <c r="D857" s="278"/>
      <c r="E857" s="278"/>
      <c r="F857" s="278"/>
      <c r="G857" s="58" t="s">
        <v>1437</v>
      </c>
      <c r="H857" s="364">
        <v>0</v>
      </c>
      <c r="I857" s="364">
        <v>0</v>
      </c>
      <c r="J857" s="60" t="s">
        <v>1438</v>
      </c>
    </row>
    <row r="858" spans="1:10">
      <c r="A858" s="283">
        <v>390</v>
      </c>
      <c r="B858" s="277">
        <v>200</v>
      </c>
      <c r="C858" s="278">
        <v>200</v>
      </c>
      <c r="D858" s="278"/>
      <c r="E858" s="278"/>
      <c r="F858" s="278"/>
      <c r="G858" s="58" t="s">
        <v>1439</v>
      </c>
      <c r="H858" s="364">
        <v>0</v>
      </c>
      <c r="I858" s="364">
        <v>0</v>
      </c>
      <c r="J858" s="60" t="s">
        <v>1440</v>
      </c>
    </row>
    <row r="859" spans="1:10">
      <c r="A859" s="283">
        <v>390</v>
      </c>
      <c r="B859" s="277">
        <v>200</v>
      </c>
      <c r="C859" s="277">
        <v>300</v>
      </c>
      <c r="D859" s="277"/>
      <c r="E859" s="277"/>
      <c r="F859" s="277"/>
      <c r="G859" s="55" t="s">
        <v>1441</v>
      </c>
      <c r="H859" s="363"/>
      <c r="I859" s="363">
        <v>0</v>
      </c>
      <c r="J859" s="60" t="s">
        <v>1442</v>
      </c>
    </row>
    <row r="860" spans="1:10">
      <c r="A860" s="283">
        <v>390</v>
      </c>
      <c r="B860" s="277">
        <v>200</v>
      </c>
      <c r="C860" s="277">
        <v>300</v>
      </c>
      <c r="D860" s="277">
        <v>100</v>
      </c>
      <c r="E860" s="277"/>
      <c r="F860" s="277"/>
      <c r="G860" s="55" t="s">
        <v>1443</v>
      </c>
      <c r="H860" s="363"/>
      <c r="I860" s="363">
        <v>0</v>
      </c>
      <c r="J860" s="60" t="s">
        <v>1444</v>
      </c>
    </row>
    <row r="861" spans="1:10" ht="25.5">
      <c r="A861" s="283">
        <v>390</v>
      </c>
      <c r="B861" s="277">
        <v>200</v>
      </c>
      <c r="C861" s="277">
        <v>300</v>
      </c>
      <c r="D861" s="277">
        <v>100</v>
      </c>
      <c r="E861" s="278">
        <v>10</v>
      </c>
      <c r="F861" s="278"/>
      <c r="G861" s="58" t="s">
        <v>1445</v>
      </c>
      <c r="H861" s="364">
        <v>0</v>
      </c>
      <c r="I861" s="364">
        <v>0</v>
      </c>
      <c r="J861" s="60" t="s">
        <v>1446</v>
      </c>
    </row>
    <row r="862" spans="1:10">
      <c r="A862" s="283">
        <v>390</v>
      </c>
      <c r="B862" s="277">
        <v>200</v>
      </c>
      <c r="C862" s="277">
        <v>300</v>
      </c>
      <c r="D862" s="277">
        <v>100</v>
      </c>
      <c r="E862" s="278">
        <v>20</v>
      </c>
      <c r="F862" s="278"/>
      <c r="G862" s="58" t="s">
        <v>1447</v>
      </c>
      <c r="H862" s="364">
        <v>0</v>
      </c>
      <c r="I862" s="364">
        <v>0</v>
      </c>
      <c r="J862" s="60" t="s">
        <v>1448</v>
      </c>
    </row>
    <row r="863" spans="1:10">
      <c r="A863" s="283">
        <v>390</v>
      </c>
      <c r="B863" s="277">
        <v>200</v>
      </c>
      <c r="C863" s="277">
        <v>300</v>
      </c>
      <c r="D863" s="277">
        <v>200</v>
      </c>
      <c r="E863" s="277"/>
      <c r="F863" s="277"/>
      <c r="G863" s="55" t="s">
        <v>1449</v>
      </c>
      <c r="H863" s="363"/>
      <c r="I863" s="363">
        <v>0</v>
      </c>
      <c r="J863" s="60" t="s">
        <v>1450</v>
      </c>
    </row>
    <row r="864" spans="1:10">
      <c r="A864" s="283">
        <v>390</v>
      </c>
      <c r="B864" s="277">
        <v>200</v>
      </c>
      <c r="C864" s="277">
        <v>300</v>
      </c>
      <c r="D864" s="277">
        <v>200</v>
      </c>
      <c r="E864" s="278">
        <v>10</v>
      </c>
      <c r="F864" s="278"/>
      <c r="G864" s="58" t="s">
        <v>1451</v>
      </c>
      <c r="H864" s="364">
        <v>0</v>
      </c>
      <c r="I864" s="364">
        <v>0</v>
      </c>
      <c r="J864" s="60" t="s">
        <v>1452</v>
      </c>
    </row>
    <row r="865" spans="1:10">
      <c r="A865" s="283">
        <v>390</v>
      </c>
      <c r="B865" s="277">
        <v>200</v>
      </c>
      <c r="C865" s="277">
        <v>300</v>
      </c>
      <c r="D865" s="277">
        <v>200</v>
      </c>
      <c r="E865" s="277">
        <v>20</v>
      </c>
      <c r="F865" s="277"/>
      <c r="G865" s="55" t="s">
        <v>1453</v>
      </c>
      <c r="H865" s="363"/>
      <c r="I865" s="363">
        <v>0</v>
      </c>
      <c r="J865" s="60" t="s">
        <v>1454</v>
      </c>
    </row>
    <row r="866" spans="1:10">
      <c r="A866" s="283">
        <v>390</v>
      </c>
      <c r="B866" s="277">
        <v>200</v>
      </c>
      <c r="C866" s="277">
        <v>300</v>
      </c>
      <c r="D866" s="277">
        <v>200</v>
      </c>
      <c r="E866" s="277">
        <v>20</v>
      </c>
      <c r="F866" s="278">
        <v>5</v>
      </c>
      <c r="G866" s="58" t="s">
        <v>1455</v>
      </c>
      <c r="H866" s="364">
        <v>0</v>
      </c>
      <c r="I866" s="364">
        <v>0</v>
      </c>
      <c r="J866" s="60" t="s">
        <v>1456</v>
      </c>
    </row>
    <row r="867" spans="1:10">
      <c r="A867" s="283">
        <v>390</v>
      </c>
      <c r="B867" s="277">
        <v>200</v>
      </c>
      <c r="C867" s="277">
        <v>300</v>
      </c>
      <c r="D867" s="277">
        <v>200</v>
      </c>
      <c r="E867" s="277">
        <v>20</v>
      </c>
      <c r="F867" s="278">
        <v>10</v>
      </c>
      <c r="G867" s="58" t="s">
        <v>1457</v>
      </c>
      <c r="H867" s="364">
        <v>0</v>
      </c>
      <c r="I867" s="364">
        <v>8140</v>
      </c>
      <c r="J867" s="60" t="s">
        <v>1458</v>
      </c>
    </row>
    <row r="868" spans="1:10">
      <c r="A868" s="283">
        <v>390</v>
      </c>
      <c r="B868" s="277">
        <v>200</v>
      </c>
      <c r="C868" s="277">
        <v>300</v>
      </c>
      <c r="D868" s="277">
        <v>200</v>
      </c>
      <c r="E868" s="277">
        <v>20</v>
      </c>
      <c r="F868" s="278">
        <v>15</v>
      </c>
      <c r="G868" s="58" t="s">
        <v>1459</v>
      </c>
      <c r="H868" s="364">
        <v>0</v>
      </c>
      <c r="I868" s="364">
        <v>0</v>
      </c>
      <c r="J868" s="60" t="s">
        <v>1460</v>
      </c>
    </row>
    <row r="869" spans="1:10" ht="25.5">
      <c r="A869" s="283">
        <v>390</v>
      </c>
      <c r="B869" s="277">
        <v>200</v>
      </c>
      <c r="C869" s="277">
        <v>300</v>
      </c>
      <c r="D869" s="277">
        <v>200</v>
      </c>
      <c r="E869" s="278">
        <v>30</v>
      </c>
      <c r="F869" s="278"/>
      <c r="G869" s="58" t="s">
        <v>1461</v>
      </c>
      <c r="H869" s="364">
        <v>0</v>
      </c>
      <c r="I869" s="364">
        <v>0</v>
      </c>
      <c r="J869" s="60" t="s">
        <v>1462</v>
      </c>
    </row>
    <row r="870" spans="1:10" ht="25.5">
      <c r="A870" s="283">
        <v>390</v>
      </c>
      <c r="B870" s="277">
        <v>200</v>
      </c>
      <c r="C870" s="277">
        <v>300</v>
      </c>
      <c r="D870" s="277">
        <v>200</v>
      </c>
      <c r="E870" s="278">
        <v>40</v>
      </c>
      <c r="F870" s="278"/>
      <c r="G870" s="58" t="s">
        <v>1463</v>
      </c>
      <c r="H870" s="364">
        <v>0</v>
      </c>
      <c r="I870" s="364">
        <v>0</v>
      </c>
      <c r="J870" s="60" t="s">
        <v>1464</v>
      </c>
    </row>
    <row r="871" spans="1:10" ht="25.5">
      <c r="A871" s="283">
        <v>390</v>
      </c>
      <c r="B871" s="277">
        <v>200</v>
      </c>
      <c r="C871" s="277">
        <v>300</v>
      </c>
      <c r="D871" s="277">
        <v>200</v>
      </c>
      <c r="E871" s="278">
        <v>50</v>
      </c>
      <c r="F871" s="278"/>
      <c r="G871" s="58" t="s">
        <v>1465</v>
      </c>
      <c r="H871" s="364">
        <v>0</v>
      </c>
      <c r="I871" s="364">
        <v>0</v>
      </c>
      <c r="J871" s="60" t="s">
        <v>1466</v>
      </c>
    </row>
    <row r="872" spans="1:10">
      <c r="A872" s="283">
        <v>390</v>
      </c>
      <c r="B872" s="277">
        <v>200</v>
      </c>
      <c r="C872" s="277">
        <v>300</v>
      </c>
      <c r="D872" s="277">
        <v>200</v>
      </c>
      <c r="E872" s="278">
        <v>60</v>
      </c>
      <c r="F872" s="278"/>
      <c r="G872" s="58" t="s">
        <v>1467</v>
      </c>
      <c r="H872" s="364">
        <v>0</v>
      </c>
      <c r="I872" s="364">
        <v>41987</v>
      </c>
      <c r="J872" s="60" t="s">
        <v>1468</v>
      </c>
    </row>
    <row r="873" spans="1:10">
      <c r="A873" s="283">
        <v>390</v>
      </c>
      <c r="B873" s="277">
        <v>200</v>
      </c>
      <c r="C873" s="277">
        <v>300</v>
      </c>
      <c r="D873" s="277">
        <v>200</v>
      </c>
      <c r="E873" s="278">
        <v>90</v>
      </c>
      <c r="F873" s="278"/>
      <c r="G873" s="58" t="s">
        <v>1469</v>
      </c>
      <c r="H873" s="364">
        <v>0</v>
      </c>
      <c r="I873" s="364">
        <v>79635</v>
      </c>
      <c r="J873" s="60" t="s">
        <v>1470</v>
      </c>
    </row>
    <row r="874" spans="1:10">
      <c r="A874" s="283">
        <v>390</v>
      </c>
      <c r="B874" s="277">
        <v>200</v>
      </c>
      <c r="C874" s="277">
        <v>400</v>
      </c>
      <c r="D874" s="277"/>
      <c r="E874" s="277"/>
      <c r="F874" s="277"/>
      <c r="G874" s="55" t="s">
        <v>1471</v>
      </c>
      <c r="H874" s="363"/>
      <c r="I874" s="363">
        <v>0</v>
      </c>
      <c r="J874" s="60" t="s">
        <v>1472</v>
      </c>
    </row>
    <row r="875" spans="1:10">
      <c r="A875" s="283">
        <v>390</v>
      </c>
      <c r="B875" s="277">
        <v>200</v>
      </c>
      <c r="C875" s="277">
        <v>400</v>
      </c>
      <c r="D875" s="278">
        <v>50</v>
      </c>
      <c r="E875" s="277"/>
      <c r="F875" s="277"/>
      <c r="G875" s="58" t="s">
        <v>1473</v>
      </c>
      <c r="H875" s="364"/>
      <c r="I875" s="364"/>
      <c r="J875" s="60" t="s">
        <v>1474</v>
      </c>
    </row>
    <row r="876" spans="1:10">
      <c r="A876" s="283">
        <v>390</v>
      </c>
      <c r="B876" s="277">
        <v>200</v>
      </c>
      <c r="C876" s="277">
        <v>400</v>
      </c>
      <c r="D876" s="278">
        <v>100</v>
      </c>
      <c r="E876" s="278"/>
      <c r="F876" s="278"/>
      <c r="G876" s="58" t="s">
        <v>1475</v>
      </c>
      <c r="H876" s="364">
        <v>0</v>
      </c>
      <c r="I876" s="364">
        <v>0</v>
      </c>
      <c r="J876" s="60" t="s">
        <v>1476</v>
      </c>
    </row>
    <row r="877" spans="1:10">
      <c r="A877" s="283">
        <v>390</v>
      </c>
      <c r="B877" s="277">
        <v>200</v>
      </c>
      <c r="C877" s="277">
        <v>400</v>
      </c>
      <c r="D877" s="277">
        <v>200</v>
      </c>
      <c r="E877" s="277"/>
      <c r="F877" s="277"/>
      <c r="G877" s="55" t="s">
        <v>1477</v>
      </c>
      <c r="H877" s="363"/>
      <c r="I877" s="363">
        <v>0</v>
      </c>
      <c r="J877" s="60" t="s">
        <v>1478</v>
      </c>
    </row>
    <row r="878" spans="1:10">
      <c r="A878" s="283">
        <v>390</v>
      </c>
      <c r="B878" s="277">
        <v>200</v>
      </c>
      <c r="C878" s="277">
        <v>400</v>
      </c>
      <c r="D878" s="277">
        <v>200</v>
      </c>
      <c r="E878" s="278">
        <v>10</v>
      </c>
      <c r="F878" s="278"/>
      <c r="G878" s="58" t="s">
        <v>1479</v>
      </c>
      <c r="H878" s="364">
        <v>0</v>
      </c>
      <c r="I878" s="364">
        <v>0</v>
      </c>
      <c r="J878" s="60" t="s">
        <v>1480</v>
      </c>
    </row>
    <row r="879" spans="1:10">
      <c r="A879" s="283">
        <v>390</v>
      </c>
      <c r="B879" s="277">
        <v>200</v>
      </c>
      <c r="C879" s="277">
        <v>400</v>
      </c>
      <c r="D879" s="277">
        <v>200</v>
      </c>
      <c r="E879" s="278">
        <v>20</v>
      </c>
      <c r="F879" s="278"/>
      <c r="G879" s="58" t="s">
        <v>1481</v>
      </c>
      <c r="H879" s="364">
        <v>0</v>
      </c>
      <c r="I879" s="364">
        <v>0</v>
      </c>
      <c r="J879" s="60" t="s">
        <v>1482</v>
      </c>
    </row>
    <row r="880" spans="1:10">
      <c r="A880" s="283">
        <v>390</v>
      </c>
      <c r="B880" s="277">
        <v>200</v>
      </c>
      <c r="C880" s="277">
        <v>400</v>
      </c>
      <c r="D880" s="277">
        <v>200</v>
      </c>
      <c r="E880" s="278">
        <v>30</v>
      </c>
      <c r="F880" s="278"/>
      <c r="G880" s="58" t="s">
        <v>1483</v>
      </c>
      <c r="H880" s="364">
        <v>0</v>
      </c>
      <c r="I880" s="364">
        <v>0</v>
      </c>
      <c r="J880" s="60" t="s">
        <v>1484</v>
      </c>
    </row>
    <row r="881" spans="1:10">
      <c r="A881" s="283">
        <v>390</v>
      </c>
      <c r="B881" s="277">
        <v>200</v>
      </c>
      <c r="C881" s="277">
        <v>400</v>
      </c>
      <c r="D881" s="277">
        <v>200</v>
      </c>
      <c r="E881" s="278">
        <v>40</v>
      </c>
      <c r="F881" s="278"/>
      <c r="G881" s="58" t="s">
        <v>1485</v>
      </c>
      <c r="H881" s="364">
        <v>0</v>
      </c>
      <c r="I881" s="364">
        <v>0</v>
      </c>
      <c r="J881" s="60" t="s">
        <v>1486</v>
      </c>
    </row>
    <row r="882" spans="1:10" ht="25.5">
      <c r="A882" s="283">
        <v>390</v>
      </c>
      <c r="B882" s="277">
        <v>200</v>
      </c>
      <c r="C882" s="277">
        <v>400</v>
      </c>
      <c r="D882" s="277">
        <v>200</v>
      </c>
      <c r="E882" s="278">
        <v>50</v>
      </c>
      <c r="F882" s="278"/>
      <c r="G882" s="58" t="s">
        <v>1487</v>
      </c>
      <c r="H882" s="364">
        <v>0</v>
      </c>
      <c r="I882" s="364">
        <v>0</v>
      </c>
      <c r="J882" s="60" t="s">
        <v>1488</v>
      </c>
    </row>
    <row r="883" spans="1:10">
      <c r="A883" s="283">
        <v>390</v>
      </c>
      <c r="B883" s="277">
        <v>200</v>
      </c>
      <c r="C883" s="277">
        <v>400</v>
      </c>
      <c r="D883" s="277">
        <v>200</v>
      </c>
      <c r="E883" s="278">
        <v>60</v>
      </c>
      <c r="F883" s="278"/>
      <c r="G883" s="58" t="s">
        <v>1489</v>
      </c>
      <c r="H883" s="364">
        <v>0</v>
      </c>
      <c r="I883" s="364">
        <v>20448</v>
      </c>
      <c r="J883" s="60" t="s">
        <v>1490</v>
      </c>
    </row>
    <row r="884" spans="1:10">
      <c r="A884" s="283">
        <v>390</v>
      </c>
      <c r="B884" s="277">
        <v>200</v>
      </c>
      <c r="C884" s="277">
        <v>400</v>
      </c>
      <c r="D884" s="277">
        <v>200</v>
      </c>
      <c r="E884" s="278">
        <v>70</v>
      </c>
      <c r="F884" s="278"/>
      <c r="G884" s="58" t="s">
        <v>1491</v>
      </c>
      <c r="H884" s="364">
        <v>0</v>
      </c>
      <c r="I884" s="364">
        <v>24</v>
      </c>
      <c r="J884" s="60" t="s">
        <v>1492</v>
      </c>
    </row>
    <row r="885" spans="1:10">
      <c r="A885" s="283">
        <v>390</v>
      </c>
      <c r="B885" s="277">
        <v>200</v>
      </c>
      <c r="C885" s="278">
        <v>500</v>
      </c>
      <c r="D885" s="278"/>
      <c r="E885" s="278"/>
      <c r="F885" s="278"/>
      <c r="G885" s="58" t="s">
        <v>1435</v>
      </c>
      <c r="H885" s="364">
        <v>0</v>
      </c>
      <c r="I885" s="364">
        <v>628</v>
      </c>
      <c r="J885" s="60" t="s">
        <v>1493</v>
      </c>
    </row>
    <row r="886" spans="1:10">
      <c r="A886" s="269">
        <v>400</v>
      </c>
      <c r="B886" s="85">
        <v>0</v>
      </c>
      <c r="C886" s="85">
        <v>0</v>
      </c>
      <c r="D886" s="85">
        <v>0</v>
      </c>
      <c r="E886" s="85">
        <v>0</v>
      </c>
      <c r="F886" s="85">
        <v>0</v>
      </c>
      <c r="G886" s="73" t="s">
        <v>109</v>
      </c>
      <c r="H886" s="363"/>
      <c r="I886" s="363"/>
      <c r="J886" s="53" t="s">
        <v>1494</v>
      </c>
    </row>
    <row r="887" spans="1:10">
      <c r="A887" s="284">
        <v>400</v>
      </c>
      <c r="B887" s="285">
        <v>100</v>
      </c>
      <c r="C887" s="285"/>
      <c r="D887" s="285"/>
      <c r="E887" s="285"/>
      <c r="F887" s="285"/>
      <c r="G887" s="58" t="s">
        <v>1495</v>
      </c>
      <c r="H887" s="364">
        <v>587742</v>
      </c>
      <c r="I887" s="364">
        <v>560078</v>
      </c>
      <c r="J887" s="91" t="s">
        <v>1496</v>
      </c>
    </row>
    <row r="888" spans="1:10" s="71" customFormat="1" ht="15.75">
      <c r="A888" s="284">
        <v>400</v>
      </c>
      <c r="B888" s="285">
        <v>200</v>
      </c>
      <c r="C888" s="285"/>
      <c r="D888" s="285"/>
      <c r="E888" s="285"/>
      <c r="F888" s="285"/>
      <c r="G888" s="58" t="s">
        <v>1497</v>
      </c>
      <c r="H888" s="364">
        <v>41089</v>
      </c>
      <c r="I888" s="364">
        <v>36000</v>
      </c>
      <c r="J888" s="91" t="s">
        <v>1498</v>
      </c>
    </row>
    <row r="889" spans="1:10">
      <c r="A889" s="284">
        <v>400</v>
      </c>
      <c r="B889" s="285">
        <v>300</v>
      </c>
      <c r="C889" s="285"/>
      <c r="D889" s="285"/>
      <c r="E889" s="285"/>
      <c r="F889" s="285"/>
      <c r="G889" s="58" t="s">
        <v>1499</v>
      </c>
      <c r="H889" s="364">
        <v>0</v>
      </c>
      <c r="I889" s="364">
        <v>0</v>
      </c>
      <c r="J889" s="91" t="s">
        <v>1500</v>
      </c>
    </row>
    <row r="890" spans="1:10">
      <c r="A890" s="284">
        <v>400</v>
      </c>
      <c r="B890" s="285">
        <v>400</v>
      </c>
      <c r="C890" s="285"/>
      <c r="D890" s="285"/>
      <c r="E890" s="285"/>
      <c r="F890" s="285"/>
      <c r="G890" s="58" t="s">
        <v>1501</v>
      </c>
      <c r="H890" s="364">
        <v>0</v>
      </c>
      <c r="I890" s="364">
        <v>0</v>
      </c>
      <c r="J890" s="91" t="s">
        <v>1502</v>
      </c>
    </row>
    <row r="891" spans="1:10">
      <c r="A891" s="269">
        <v>405</v>
      </c>
      <c r="B891" s="85">
        <v>0</v>
      </c>
      <c r="C891" s="85">
        <v>0</v>
      </c>
      <c r="D891" s="85">
        <v>0</v>
      </c>
      <c r="E891" s="85">
        <v>0</v>
      </c>
      <c r="F891" s="85">
        <v>0</v>
      </c>
      <c r="G891" s="73" t="s">
        <v>114</v>
      </c>
      <c r="H891" s="363"/>
      <c r="I891" s="363"/>
      <c r="J891" s="53" t="s">
        <v>1503</v>
      </c>
    </row>
    <row r="892" spans="1:10">
      <c r="A892" s="283">
        <v>405</v>
      </c>
      <c r="B892" s="278">
        <v>100</v>
      </c>
      <c r="C892" s="278"/>
      <c r="D892" s="278"/>
      <c r="E892" s="278"/>
      <c r="F892" s="278"/>
      <c r="G892" s="58" t="s">
        <v>1504</v>
      </c>
      <c r="H892" s="364">
        <v>0</v>
      </c>
      <c r="I892" s="364">
        <v>0</v>
      </c>
      <c r="J892" s="60" t="s">
        <v>1505</v>
      </c>
    </row>
    <row r="893" spans="1:10" s="71" customFormat="1" ht="15.75">
      <c r="A893" s="283">
        <v>405</v>
      </c>
      <c r="B893" s="278">
        <v>200</v>
      </c>
      <c r="C893" s="278"/>
      <c r="D893" s="278"/>
      <c r="E893" s="278"/>
      <c r="F893" s="278"/>
      <c r="G893" s="58" t="s">
        <v>1506</v>
      </c>
      <c r="H893" s="364">
        <v>0</v>
      </c>
      <c r="I893" s="364">
        <v>0</v>
      </c>
      <c r="J893" s="60" t="s">
        <v>1507</v>
      </c>
    </row>
    <row r="894" spans="1:10" ht="15.75" thickBot="1">
      <c r="A894" s="287">
        <v>410</v>
      </c>
      <c r="B894" s="288">
        <v>0</v>
      </c>
      <c r="C894" s="288">
        <v>0</v>
      </c>
      <c r="D894" s="288">
        <v>0</v>
      </c>
      <c r="E894" s="288">
        <v>0</v>
      </c>
      <c r="F894" s="288">
        <v>0</v>
      </c>
      <c r="G894" s="258" t="s">
        <v>1508</v>
      </c>
      <c r="H894" s="372">
        <v>0</v>
      </c>
      <c r="I894" s="372">
        <v>0</v>
      </c>
      <c r="J894" s="259" t="s">
        <v>1509</v>
      </c>
    </row>
    <row r="895" spans="1:10">
      <c r="G895" s="92" t="s">
        <v>536</v>
      </c>
      <c r="H895" s="373">
        <f>SUM(H6:H894)</f>
        <v>392280344</v>
      </c>
      <c r="I895" s="373">
        <f>SUM(I6:I894)</f>
        <v>391928264</v>
      </c>
    </row>
    <row r="896" spans="1:10" s="71" customFormat="1" ht="15.75">
      <c r="A896" s="289"/>
      <c r="B896" s="289"/>
      <c r="C896" s="289"/>
      <c r="D896" s="289"/>
      <c r="E896" s="289"/>
      <c r="F896" s="289"/>
      <c r="G896" s="92"/>
      <c r="H896" s="373"/>
      <c r="I896" s="373"/>
      <c r="J896" s="93"/>
    </row>
    <row r="897" spans="7:9">
      <c r="G897" s="92"/>
      <c r="H897" s="373"/>
      <c r="I897" s="373"/>
    </row>
    <row r="898" spans="7:9">
      <c r="G898" s="92"/>
      <c r="H898" s="373"/>
      <c r="I898" s="373"/>
    </row>
    <row r="899" spans="7:9">
      <c r="G899" s="92"/>
      <c r="H899" s="373"/>
      <c r="I899" s="373"/>
    </row>
    <row r="900" spans="7:9">
      <c r="G900" s="92"/>
      <c r="H900" s="373"/>
      <c r="I900" s="373"/>
    </row>
    <row r="901" spans="7:9">
      <c r="G901" s="92"/>
      <c r="H901" s="373"/>
      <c r="I901" s="373"/>
    </row>
    <row r="902" spans="7:9">
      <c r="G902" s="92"/>
      <c r="H902" s="373"/>
      <c r="I902" s="373"/>
    </row>
    <row r="903" spans="7:9">
      <c r="G903" s="92"/>
      <c r="H903" s="373"/>
      <c r="I903" s="373"/>
    </row>
    <row r="904" spans="7:9">
      <c r="G904" s="92"/>
      <c r="H904" s="373"/>
      <c r="I904" s="373"/>
    </row>
    <row r="905" spans="7:9">
      <c r="G905" s="92"/>
      <c r="H905" s="373"/>
      <c r="I905" s="373"/>
    </row>
    <row r="906" spans="7:9">
      <c r="G906" s="92"/>
      <c r="H906" s="373"/>
      <c r="I906" s="373"/>
    </row>
    <row r="907" spans="7:9">
      <c r="G907" s="92"/>
      <c r="H907" s="373"/>
      <c r="I907" s="373"/>
    </row>
    <row r="908" spans="7:9">
      <c r="G908" s="92"/>
      <c r="H908" s="373"/>
      <c r="I908" s="373"/>
    </row>
    <row r="909" spans="7:9">
      <c r="G909" s="92"/>
      <c r="H909" s="373"/>
      <c r="I909" s="373"/>
    </row>
    <row r="910" spans="7:9">
      <c r="G910" s="92"/>
      <c r="H910" s="373"/>
      <c r="I910" s="373"/>
    </row>
    <row r="911" spans="7:9">
      <c r="G911" s="92"/>
      <c r="H911" s="373"/>
      <c r="I911" s="373"/>
    </row>
    <row r="912" spans="7:9">
      <c r="G912" s="92"/>
      <c r="H912" s="373"/>
      <c r="I912" s="373"/>
    </row>
    <row r="913" spans="7:9">
      <c r="G913" s="92"/>
      <c r="H913" s="373"/>
      <c r="I913" s="373"/>
    </row>
    <row r="914" spans="7:9">
      <c r="G914" s="92"/>
      <c r="H914" s="373"/>
      <c r="I914" s="373"/>
    </row>
    <row r="915" spans="7:9">
      <c r="G915" s="92"/>
      <c r="H915" s="373"/>
      <c r="I915" s="373"/>
    </row>
    <row r="916" spans="7:9">
      <c r="G916" s="92"/>
      <c r="H916" s="373"/>
      <c r="I916" s="373"/>
    </row>
    <row r="917" spans="7:9">
      <c r="G917" s="92"/>
      <c r="H917" s="373"/>
      <c r="I917" s="373"/>
    </row>
    <row r="918" spans="7:9">
      <c r="G918" s="92"/>
      <c r="H918" s="373"/>
      <c r="I918" s="373"/>
    </row>
    <row r="919" spans="7:9">
      <c r="G919" s="92"/>
      <c r="H919" s="373"/>
      <c r="I919" s="373"/>
    </row>
    <row r="920" spans="7:9">
      <c r="G920" s="92"/>
      <c r="H920" s="373"/>
      <c r="I920" s="373"/>
    </row>
    <row r="921" spans="7:9">
      <c r="G921" s="92"/>
      <c r="H921" s="373"/>
      <c r="I921" s="373"/>
    </row>
    <row r="922" spans="7:9">
      <c r="G922" s="92"/>
      <c r="H922" s="373"/>
      <c r="I922" s="373"/>
    </row>
    <row r="923" spans="7:9">
      <c r="G923" s="92"/>
      <c r="H923" s="373"/>
      <c r="I923" s="373"/>
    </row>
    <row r="924" spans="7:9">
      <c r="G924" s="92"/>
      <c r="H924" s="373"/>
      <c r="I924" s="373"/>
    </row>
  </sheetData>
  <mergeCells count="5">
    <mergeCell ref="A1:F1"/>
    <mergeCell ref="G1:G2"/>
    <mergeCell ref="H1:H2"/>
    <mergeCell ref="J1:J2"/>
    <mergeCell ref="I1:I2"/>
  </mergeCells>
  <printOptions horizontalCentered="1"/>
  <pageMargins left="0.59055118110236227" right="0.23622047244094491" top="0.39370078740157483" bottom="0.39370078740157483" header="0.31496062992125984" footer="0.15748031496062992"/>
  <pageSetup paperSize="9" scale="70" fitToHeight="0" orientation="portrait" r:id="rId1"/>
  <headerFooter alignWithMargins="0">
    <oddFooter>&amp;C&amp;"Tahoma,Normale Italic"&amp;10&amp;P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="75" zoomScaleNormal="75" workbookViewId="0">
      <pane xSplit="3" ySplit="18" topLeftCell="D31" activePane="bottomRight" state="frozen"/>
      <selection pane="topRight" activeCell="D1" sqref="D1"/>
      <selection pane="bottomLeft" activeCell="A19" sqref="A19"/>
      <selection pane="bottomRight" activeCell="B55" sqref="B55:N55"/>
    </sheetView>
  </sheetViews>
  <sheetFormatPr defaultColWidth="9.140625" defaultRowHeight="18"/>
  <cols>
    <col min="1" max="1" width="11.5703125" style="485" customWidth="1"/>
    <col min="2" max="2" width="41.7109375" style="393" customWidth="1"/>
    <col min="3" max="3" width="24.7109375" style="486" customWidth="1"/>
    <col min="4" max="4" width="18" style="487" customWidth="1"/>
    <col min="5" max="5" width="18.85546875" style="487" customWidth="1"/>
    <col min="6" max="6" width="16.28515625" style="488" customWidth="1"/>
    <col min="7" max="7" width="19" style="488" customWidth="1"/>
    <col min="8" max="8" width="18.5703125" style="487" customWidth="1"/>
    <col min="9" max="9" width="22.7109375" style="487" customWidth="1"/>
    <col min="10" max="10" width="12.28515625" style="487" customWidth="1"/>
    <col min="11" max="11" width="15.85546875" style="487" customWidth="1"/>
    <col min="12" max="12" width="12.85546875" style="487" bestFit="1" customWidth="1"/>
    <col min="13" max="13" width="14.85546875" style="487" customWidth="1"/>
    <col min="14" max="14" width="22.7109375" style="487" bestFit="1" customWidth="1"/>
    <col min="15" max="15" width="14.7109375" style="393" customWidth="1"/>
    <col min="16" max="16" width="10.7109375" style="393" customWidth="1"/>
    <col min="17" max="16384" width="9.140625" style="393"/>
  </cols>
  <sheetData>
    <row r="1" spans="1:14" ht="34.5" customHeight="1">
      <c r="A1" s="523" t="s">
        <v>2140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1:14" s="394" customFormat="1" ht="16.5" customHeight="1">
      <c r="A2" s="523" t="s">
        <v>2141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</row>
    <row r="3" spans="1:14" s="395" customFormat="1" ht="23.25" customHeight="1">
      <c r="A3" s="524" t="s">
        <v>2215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</row>
    <row r="4" spans="1:14" s="395" customFormat="1" ht="12.75">
      <c r="A4" s="525" t="s">
        <v>2142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</row>
    <row r="5" spans="1:14" s="396" customFormat="1" ht="37.5" customHeight="1">
      <c r="A5" s="526" t="s">
        <v>2143</v>
      </c>
      <c r="B5" s="527" t="s">
        <v>2144</v>
      </c>
      <c r="C5" s="528" t="s">
        <v>2145</v>
      </c>
      <c r="D5" s="529" t="s">
        <v>2146</v>
      </c>
      <c r="E5" s="530"/>
      <c r="F5" s="529" t="s">
        <v>2147</v>
      </c>
      <c r="G5" s="530"/>
      <c r="H5" s="529" t="s">
        <v>2148</v>
      </c>
      <c r="I5" s="530"/>
      <c r="J5" s="527" t="s">
        <v>2149</v>
      </c>
      <c r="K5" s="527"/>
      <c r="L5" s="527" t="s">
        <v>2150</v>
      </c>
      <c r="M5" s="527"/>
      <c r="N5" s="527" t="s">
        <v>2151</v>
      </c>
    </row>
    <row r="6" spans="1:14" s="396" customFormat="1" ht="27" customHeight="1">
      <c r="A6" s="526"/>
      <c r="B6" s="527"/>
      <c r="C6" s="528"/>
      <c r="D6" s="397" t="s">
        <v>2152</v>
      </c>
      <c r="E6" s="398" t="s">
        <v>2153</v>
      </c>
      <c r="F6" s="397" t="s">
        <v>2152</v>
      </c>
      <c r="G6" s="398" t="s">
        <v>2153</v>
      </c>
      <c r="H6" s="397" t="s">
        <v>2152</v>
      </c>
      <c r="I6" s="398" t="s">
        <v>2153</v>
      </c>
      <c r="J6" s="397" t="s">
        <v>2152</v>
      </c>
      <c r="K6" s="398" t="s">
        <v>2153</v>
      </c>
      <c r="L6" s="397" t="s">
        <v>2152</v>
      </c>
      <c r="M6" s="398" t="s">
        <v>2153</v>
      </c>
      <c r="N6" s="527"/>
    </row>
    <row r="7" spans="1:14" s="396" customFormat="1" ht="75" hidden="1">
      <c r="A7" s="399" t="s">
        <v>554</v>
      </c>
      <c r="B7" s="400" t="s">
        <v>2154</v>
      </c>
      <c r="C7" s="401"/>
      <c r="D7" s="402"/>
      <c r="E7" s="402"/>
      <c r="F7" s="403"/>
      <c r="G7" s="403"/>
      <c r="H7" s="404"/>
      <c r="I7" s="404"/>
      <c r="J7" s="404"/>
      <c r="K7" s="404"/>
      <c r="L7" s="404"/>
      <c r="M7" s="404"/>
      <c r="N7" s="405" t="e">
        <f>+#REF!+#REF!+#REF!+#REF!+H7+J7+L7</f>
        <v>#REF!</v>
      </c>
    </row>
    <row r="8" spans="1:14" s="396" customFormat="1" ht="18.75" hidden="1">
      <c r="A8" s="406" t="s">
        <v>562</v>
      </c>
      <c r="B8" s="407" t="s">
        <v>559</v>
      </c>
      <c r="C8" s="408"/>
      <c r="D8" s="409"/>
      <c r="E8" s="409"/>
      <c r="F8" s="410"/>
      <c r="G8" s="410"/>
      <c r="H8" s="411"/>
      <c r="I8" s="411"/>
      <c r="J8" s="411"/>
      <c r="K8" s="411"/>
      <c r="L8" s="411"/>
      <c r="M8" s="411"/>
      <c r="N8" s="405" t="e">
        <f>+#REF!+#REF!+#REF!+#REF!+H8+J8+L8</f>
        <v>#REF!</v>
      </c>
    </row>
    <row r="9" spans="1:14" s="396" customFormat="1" ht="18.75" hidden="1">
      <c r="A9" s="406" t="s">
        <v>587</v>
      </c>
      <c r="B9" s="407" t="s">
        <v>542</v>
      </c>
      <c r="C9" s="412" t="s">
        <v>2155</v>
      </c>
      <c r="D9" s="409"/>
      <c r="E9" s="409"/>
      <c r="F9" s="410"/>
      <c r="G9" s="410"/>
      <c r="H9" s="411"/>
      <c r="I9" s="411"/>
      <c r="J9" s="411"/>
      <c r="K9" s="411"/>
      <c r="L9" s="411"/>
      <c r="M9" s="411"/>
      <c r="N9" s="405" t="e">
        <f>+#REF!+#REF!+#REF!+#REF!+H9+J9+L9</f>
        <v>#REF!</v>
      </c>
    </row>
    <row r="10" spans="1:14" s="396" customFormat="1" ht="18.75" hidden="1">
      <c r="A10" s="406" t="s">
        <v>588</v>
      </c>
      <c r="B10" s="407" t="s">
        <v>567</v>
      </c>
      <c r="C10" s="408" t="s">
        <v>2156</v>
      </c>
      <c r="D10" s="409"/>
      <c r="E10" s="409"/>
      <c r="F10" s="410"/>
      <c r="G10" s="410"/>
      <c r="H10" s="411"/>
      <c r="I10" s="411"/>
      <c r="J10" s="411"/>
      <c r="K10" s="411"/>
      <c r="L10" s="411"/>
      <c r="M10" s="411"/>
      <c r="N10" s="405" t="e">
        <f>+#REF!+#REF!+#REF!+#REF!+H10+J10+L10</f>
        <v>#REF!</v>
      </c>
    </row>
    <row r="11" spans="1:14" s="396" customFormat="1" ht="18.75" hidden="1">
      <c r="A11" s="406" t="s">
        <v>589</v>
      </c>
      <c r="B11" s="407" t="s">
        <v>575</v>
      </c>
      <c r="C11" s="408" t="s">
        <v>2157</v>
      </c>
      <c r="D11" s="409"/>
      <c r="E11" s="409"/>
      <c r="F11" s="410"/>
      <c r="G11" s="410"/>
      <c r="H11" s="411"/>
      <c r="I11" s="411"/>
      <c r="J11" s="411"/>
      <c r="K11" s="411"/>
      <c r="L11" s="411"/>
      <c r="M11" s="411"/>
      <c r="N11" s="405" t="e">
        <f>+#REF!+#REF!+#REF!+#REF!+H11+J11+L11</f>
        <v>#REF!</v>
      </c>
    </row>
    <row r="12" spans="1:14" s="396" customFormat="1" ht="18.75" hidden="1">
      <c r="A12" s="406" t="s">
        <v>590</v>
      </c>
      <c r="B12" s="407" t="s">
        <v>577</v>
      </c>
      <c r="C12" s="408" t="s">
        <v>2158</v>
      </c>
      <c r="D12" s="409"/>
      <c r="E12" s="409"/>
      <c r="F12" s="410"/>
      <c r="G12" s="410"/>
      <c r="H12" s="411"/>
      <c r="I12" s="411"/>
      <c r="J12" s="411"/>
      <c r="K12" s="411"/>
      <c r="L12" s="411"/>
      <c r="M12" s="411"/>
      <c r="N12" s="405" t="e">
        <f>+#REF!+#REF!+#REF!+#REF!+H12+J12+L12</f>
        <v>#REF!</v>
      </c>
    </row>
    <row r="13" spans="1:14" s="396" customFormat="1" ht="18.75" hidden="1">
      <c r="A13" s="406" t="s">
        <v>591</v>
      </c>
      <c r="B13" s="407" t="s">
        <v>579</v>
      </c>
      <c r="C13" s="408" t="s">
        <v>2159</v>
      </c>
      <c r="D13" s="409"/>
      <c r="E13" s="409"/>
      <c r="F13" s="410"/>
      <c r="G13" s="410"/>
      <c r="H13" s="411"/>
      <c r="I13" s="411"/>
      <c r="J13" s="411"/>
      <c r="K13" s="411"/>
      <c r="L13" s="411"/>
      <c r="M13" s="411"/>
      <c r="N13" s="405" t="e">
        <f>+#REF!+#REF!+#REF!+#REF!+H13+J13+L13</f>
        <v>#REF!</v>
      </c>
    </row>
    <row r="14" spans="1:14" s="396" customFormat="1" ht="18.75" hidden="1">
      <c r="A14" s="406" t="s">
        <v>592</v>
      </c>
      <c r="B14" s="407" t="s">
        <v>581</v>
      </c>
      <c r="C14" s="408" t="s">
        <v>2160</v>
      </c>
      <c r="D14" s="409"/>
      <c r="E14" s="409"/>
      <c r="F14" s="410"/>
      <c r="G14" s="410"/>
      <c r="H14" s="411"/>
      <c r="I14" s="411"/>
      <c r="J14" s="411"/>
      <c r="K14" s="411"/>
      <c r="L14" s="411"/>
      <c r="M14" s="411"/>
      <c r="N14" s="405" t="e">
        <f>+#REF!+#REF!+#REF!+#REF!+H14+J14+L14</f>
        <v>#REF!</v>
      </c>
    </row>
    <row r="15" spans="1:14" s="396" customFormat="1" ht="18.75" hidden="1">
      <c r="A15" s="413" t="s">
        <v>594</v>
      </c>
      <c r="B15" s="407" t="s">
        <v>583</v>
      </c>
      <c r="C15" s="408" t="s">
        <v>2161</v>
      </c>
      <c r="D15" s="409"/>
      <c r="E15" s="409"/>
      <c r="F15" s="414"/>
      <c r="G15" s="414"/>
      <c r="H15" s="411"/>
      <c r="I15" s="411"/>
      <c r="J15" s="411"/>
      <c r="K15" s="411"/>
      <c r="L15" s="411"/>
      <c r="M15" s="411"/>
      <c r="N15" s="405" t="e">
        <f>+#REF!+#REF!+#REF!+#REF!+H15+J15+L15</f>
        <v>#REF!</v>
      </c>
    </row>
    <row r="16" spans="1:14" s="418" customFormat="1" ht="18.75" hidden="1">
      <c r="A16" s="413" t="s">
        <v>615</v>
      </c>
      <c r="B16" s="407" t="s">
        <v>614</v>
      </c>
      <c r="C16" s="408" t="s">
        <v>2162</v>
      </c>
      <c r="D16" s="415"/>
      <c r="E16" s="415"/>
      <c r="F16" s="416"/>
      <c r="G16" s="416"/>
      <c r="H16" s="417">
        <v>0</v>
      </c>
      <c r="I16" s="417"/>
      <c r="J16" s="417">
        <v>0</v>
      </c>
      <c r="K16" s="417"/>
      <c r="L16" s="417">
        <v>0</v>
      </c>
      <c r="M16" s="417">
        <v>0</v>
      </c>
      <c r="N16" s="405" t="e">
        <f>+#REF!+#REF!+#REF!+#REF!+H16+J16+L16</f>
        <v>#REF!</v>
      </c>
    </row>
    <row r="17" spans="1:16" s="419" customFormat="1" ht="18.75" hidden="1">
      <c r="A17" s="406" t="s">
        <v>661</v>
      </c>
      <c r="B17" s="407" t="s">
        <v>2163</v>
      </c>
      <c r="C17" s="408" t="s">
        <v>2164</v>
      </c>
      <c r="D17" s="409"/>
      <c r="E17" s="409"/>
      <c r="F17" s="414"/>
      <c r="G17" s="414"/>
      <c r="H17" s="411"/>
      <c r="I17" s="411"/>
      <c r="J17" s="411"/>
      <c r="K17" s="411"/>
      <c r="L17" s="411"/>
      <c r="M17" s="411"/>
      <c r="N17" s="405" t="e">
        <f>+#REF!+#REF!+#REF!+#REF!+H17+J17+L17</f>
        <v>#REF!</v>
      </c>
    </row>
    <row r="18" spans="1:16" s="419" customFormat="1" ht="18.75" hidden="1">
      <c r="A18" s="406" t="s">
        <v>670</v>
      </c>
      <c r="B18" s="407" t="s">
        <v>2165</v>
      </c>
      <c r="C18" s="408" t="s">
        <v>2166</v>
      </c>
      <c r="D18" s="409"/>
      <c r="E18" s="409"/>
      <c r="F18" s="414"/>
      <c r="G18" s="414"/>
      <c r="H18" s="411"/>
      <c r="I18" s="411"/>
      <c r="J18" s="411"/>
      <c r="K18" s="411"/>
      <c r="L18" s="411"/>
      <c r="M18" s="411"/>
      <c r="N18" s="405" t="e">
        <f>+#REF!+#REF!+#REF!+#REF!+H18+J18+L18</f>
        <v>#REF!</v>
      </c>
    </row>
    <row r="19" spans="1:16" s="419" customFormat="1" ht="37.5">
      <c r="A19" s="406" t="s">
        <v>676</v>
      </c>
      <c r="B19" s="420" t="s">
        <v>2167</v>
      </c>
      <c r="C19" s="408" t="s">
        <v>2168</v>
      </c>
      <c r="D19" s="421"/>
      <c r="E19" s="421"/>
      <c r="F19" s="422">
        <v>5000</v>
      </c>
      <c r="G19" s="423"/>
      <c r="H19" s="411"/>
      <c r="I19" s="411"/>
      <c r="J19" s="411"/>
      <c r="K19" s="411"/>
      <c r="L19" s="411"/>
      <c r="M19" s="411"/>
      <c r="N19" s="424">
        <f t="shared" ref="N19:N38" si="0">+D19+F19+H19+J19+L19</f>
        <v>5000</v>
      </c>
    </row>
    <row r="20" spans="1:16" s="419" customFormat="1" ht="75" hidden="1">
      <c r="A20" s="406" t="s">
        <v>680</v>
      </c>
      <c r="B20" s="420" t="s">
        <v>2169</v>
      </c>
      <c r="C20" s="408"/>
      <c r="D20" s="421"/>
      <c r="E20" s="421"/>
      <c r="F20" s="423"/>
      <c r="G20" s="423"/>
      <c r="H20" s="411"/>
      <c r="I20" s="411"/>
      <c r="J20" s="411"/>
      <c r="K20" s="411"/>
      <c r="L20" s="411"/>
      <c r="M20" s="411"/>
      <c r="N20" s="424">
        <f t="shared" si="0"/>
        <v>0</v>
      </c>
    </row>
    <row r="21" spans="1:16" s="419" customFormat="1" ht="18.75" hidden="1">
      <c r="A21" s="406" t="s">
        <v>718</v>
      </c>
      <c r="B21" s="407" t="s">
        <v>716</v>
      </c>
      <c r="C21" s="408" t="s">
        <v>2170</v>
      </c>
      <c r="D21" s="425"/>
      <c r="E21" s="425"/>
      <c r="F21" s="426"/>
      <c r="G21" s="426"/>
      <c r="H21" s="427"/>
      <c r="I21" s="427"/>
      <c r="J21" s="427"/>
      <c r="K21" s="427"/>
      <c r="L21" s="427"/>
      <c r="M21" s="427"/>
      <c r="N21" s="424">
        <f t="shared" si="0"/>
        <v>0</v>
      </c>
    </row>
    <row r="22" spans="1:16" s="419" customFormat="1" ht="18.75" hidden="1">
      <c r="A22" s="406" t="s">
        <v>731</v>
      </c>
      <c r="B22" s="407" t="s">
        <v>728</v>
      </c>
      <c r="C22" s="408" t="s">
        <v>2171</v>
      </c>
      <c r="D22" s="425"/>
      <c r="E22" s="425"/>
      <c r="F22" s="426"/>
      <c r="G22" s="426"/>
      <c r="H22" s="427"/>
      <c r="I22" s="427"/>
      <c r="J22" s="427"/>
      <c r="K22" s="427"/>
      <c r="L22" s="427"/>
      <c r="M22" s="427"/>
      <c r="N22" s="424">
        <f t="shared" si="0"/>
        <v>0</v>
      </c>
    </row>
    <row r="23" spans="1:16" s="419" customFormat="1" ht="18.75" hidden="1">
      <c r="A23" s="406" t="s">
        <v>1756</v>
      </c>
      <c r="B23" s="407" t="s">
        <v>740</v>
      </c>
      <c r="C23" s="408" t="s">
        <v>2172</v>
      </c>
      <c r="D23" s="421"/>
      <c r="E23" s="421"/>
      <c r="F23" s="423"/>
      <c r="G23" s="423"/>
      <c r="H23" s="411"/>
      <c r="I23" s="411"/>
      <c r="J23" s="411"/>
      <c r="K23" s="411"/>
      <c r="L23" s="411"/>
      <c r="M23" s="411"/>
      <c r="N23" s="424">
        <f t="shared" si="0"/>
        <v>0</v>
      </c>
    </row>
    <row r="24" spans="1:16" s="419" customFormat="1" ht="18.75" hidden="1">
      <c r="A24" s="406" t="s">
        <v>749</v>
      </c>
      <c r="B24" s="407" t="s">
        <v>747</v>
      </c>
      <c r="C24" s="408" t="s">
        <v>2173</v>
      </c>
      <c r="D24" s="421"/>
      <c r="E24" s="421"/>
      <c r="F24" s="423"/>
      <c r="G24" s="423"/>
      <c r="H24" s="411"/>
      <c r="I24" s="411"/>
      <c r="J24" s="411"/>
      <c r="K24" s="411"/>
      <c r="L24" s="411"/>
      <c r="M24" s="411"/>
      <c r="N24" s="424">
        <f t="shared" si="0"/>
        <v>0</v>
      </c>
    </row>
    <row r="25" spans="1:16" s="419" customFormat="1" ht="18.75" hidden="1">
      <c r="A25" s="406" t="s">
        <v>767</v>
      </c>
      <c r="B25" s="407" t="s">
        <v>766</v>
      </c>
      <c r="C25" s="408" t="s">
        <v>2174</v>
      </c>
      <c r="D25" s="421"/>
      <c r="E25" s="421"/>
      <c r="F25" s="423"/>
      <c r="G25" s="423"/>
      <c r="H25" s="411"/>
      <c r="I25" s="411"/>
      <c r="J25" s="411"/>
      <c r="K25" s="411"/>
      <c r="L25" s="411"/>
      <c r="M25" s="411"/>
      <c r="N25" s="424">
        <f t="shared" si="0"/>
        <v>0</v>
      </c>
    </row>
    <row r="26" spans="1:16" s="419" customFormat="1" ht="18.75" hidden="1">
      <c r="A26" s="406" t="s">
        <v>775</v>
      </c>
      <c r="B26" s="407" t="s">
        <v>774</v>
      </c>
      <c r="C26" s="408" t="s">
        <v>2175</v>
      </c>
      <c r="D26" s="421"/>
      <c r="E26" s="421"/>
      <c r="F26" s="423"/>
      <c r="G26" s="423"/>
      <c r="H26" s="411"/>
      <c r="I26" s="411"/>
      <c r="J26" s="411"/>
      <c r="K26" s="411"/>
      <c r="L26" s="411"/>
      <c r="M26" s="411"/>
      <c r="N26" s="424">
        <f t="shared" si="0"/>
        <v>0</v>
      </c>
    </row>
    <row r="27" spans="1:16" s="419" customFormat="1" ht="18.75" hidden="1" customHeight="1">
      <c r="A27" s="406" t="s">
        <v>787</v>
      </c>
      <c r="B27" s="407" t="s">
        <v>786</v>
      </c>
      <c r="C27" s="408" t="s">
        <v>2176</v>
      </c>
      <c r="D27" s="425"/>
      <c r="E27" s="425"/>
      <c r="F27" s="426"/>
      <c r="G27" s="426"/>
      <c r="H27" s="427"/>
      <c r="I27" s="427"/>
      <c r="J27" s="427"/>
      <c r="K27" s="427"/>
      <c r="L27" s="427"/>
      <c r="M27" s="427"/>
      <c r="N27" s="424">
        <f t="shared" si="0"/>
        <v>0</v>
      </c>
    </row>
    <row r="28" spans="1:16" s="419" customFormat="1" ht="18.75" hidden="1" customHeight="1">
      <c r="A28" s="406" t="s">
        <v>794</v>
      </c>
      <c r="B28" s="407" t="s">
        <v>793</v>
      </c>
      <c r="C28" s="408" t="s">
        <v>2177</v>
      </c>
      <c r="D28" s="425"/>
      <c r="E28" s="425"/>
      <c r="F28" s="426"/>
      <c r="G28" s="426"/>
      <c r="H28" s="427"/>
      <c r="I28" s="427"/>
      <c r="J28" s="427"/>
      <c r="K28" s="427"/>
      <c r="L28" s="427"/>
      <c r="M28" s="427"/>
      <c r="N28" s="424">
        <f t="shared" si="0"/>
        <v>0</v>
      </c>
    </row>
    <row r="29" spans="1:16" s="419" customFormat="1" ht="18.75" hidden="1" customHeight="1">
      <c r="A29" s="406" t="s">
        <v>807</v>
      </c>
      <c r="B29" s="407" t="s">
        <v>806</v>
      </c>
      <c r="C29" s="428" t="s">
        <v>2178</v>
      </c>
      <c r="D29" s="429"/>
      <c r="E29" s="429"/>
      <c r="F29" s="430"/>
      <c r="G29" s="430"/>
      <c r="H29" s="431"/>
      <c r="I29" s="431"/>
      <c r="J29" s="431"/>
      <c r="K29" s="431"/>
      <c r="L29" s="431"/>
      <c r="M29" s="431"/>
      <c r="N29" s="424">
        <f t="shared" si="0"/>
        <v>0</v>
      </c>
    </row>
    <row r="30" spans="1:16" s="419" customFormat="1" ht="18.75" hidden="1" customHeight="1" thickBot="1">
      <c r="A30" s="406" t="s">
        <v>809</v>
      </c>
      <c r="B30" s="407" t="s">
        <v>2179</v>
      </c>
      <c r="C30" s="428" t="s">
        <v>2180</v>
      </c>
      <c r="D30" s="432"/>
      <c r="E30" s="432"/>
      <c r="F30" s="433"/>
      <c r="G30" s="433"/>
      <c r="H30" s="434"/>
      <c r="I30" s="434"/>
      <c r="J30" s="434"/>
      <c r="K30" s="434"/>
      <c r="L30" s="434"/>
      <c r="M30" s="434"/>
      <c r="N30" s="424">
        <f t="shared" si="0"/>
        <v>0</v>
      </c>
    </row>
    <row r="31" spans="1:16" s="419" customFormat="1" ht="56.25">
      <c r="A31" s="435" t="s">
        <v>879</v>
      </c>
      <c r="B31" s="420" t="s">
        <v>2181</v>
      </c>
      <c r="C31" s="436" t="s">
        <v>2182</v>
      </c>
      <c r="D31" s="489">
        <v>1900000</v>
      </c>
      <c r="E31" s="437"/>
      <c r="F31" s="438"/>
      <c r="G31" s="438"/>
      <c r="H31" s="439"/>
      <c r="I31" s="439"/>
      <c r="J31" s="439"/>
      <c r="K31" s="439"/>
      <c r="L31" s="439"/>
      <c r="M31" s="439"/>
      <c r="N31" s="424">
        <f t="shared" si="0"/>
        <v>1900000</v>
      </c>
      <c r="P31" s="440"/>
    </row>
    <row r="32" spans="1:16" s="445" customFormat="1" ht="56.25">
      <c r="A32" s="435" t="s">
        <v>879</v>
      </c>
      <c r="B32" s="420" t="s">
        <v>2183</v>
      </c>
      <c r="C32" s="441" t="s">
        <v>2184</v>
      </c>
      <c r="D32" s="442">
        <f>SUM(D33:D38)</f>
        <v>46000</v>
      </c>
      <c r="E32" s="442"/>
      <c r="F32" s="442">
        <f>SUM(F33:F38)</f>
        <v>360000</v>
      </c>
      <c r="G32" s="423"/>
      <c r="H32" s="442">
        <f>SUM(H33:H38)</f>
        <v>71000</v>
      </c>
      <c r="I32" s="443">
        <v>640300300900</v>
      </c>
      <c r="J32" s="444">
        <f>SUM(J33:J38)</f>
        <v>43000</v>
      </c>
      <c r="K32" s="443">
        <v>640300300900</v>
      </c>
      <c r="L32" s="444">
        <f>SUM(L33:L38)</f>
        <v>415000</v>
      </c>
      <c r="M32" s="443">
        <v>640300300900</v>
      </c>
      <c r="N32" s="424">
        <f t="shared" si="0"/>
        <v>935000</v>
      </c>
      <c r="P32" s="446"/>
    </row>
    <row r="33" spans="1:16" s="445" customFormat="1" ht="37.5">
      <c r="A33" s="435"/>
      <c r="B33" s="447" t="s">
        <v>2185</v>
      </c>
      <c r="C33" s="441"/>
      <c r="D33" s="448">
        <v>38000</v>
      </c>
      <c r="E33" s="448"/>
      <c r="F33" s="448">
        <v>139000</v>
      </c>
      <c r="G33" s="449"/>
      <c r="H33" s="448">
        <v>61000</v>
      </c>
      <c r="I33" s="448"/>
      <c r="J33" s="450">
        <v>3000</v>
      </c>
      <c r="K33" s="450"/>
      <c r="L33" s="448">
        <v>30000</v>
      </c>
      <c r="M33" s="450"/>
      <c r="N33" s="451">
        <f t="shared" si="0"/>
        <v>271000</v>
      </c>
      <c r="P33" s="446"/>
    </row>
    <row r="34" spans="1:16" s="445" customFormat="1" ht="18.75">
      <c r="A34" s="452"/>
      <c r="B34" s="447" t="s">
        <v>2186</v>
      </c>
      <c r="C34" s="441"/>
      <c r="D34" s="448">
        <v>8000</v>
      </c>
      <c r="E34" s="448"/>
      <c r="F34" s="448">
        <v>36000</v>
      </c>
      <c r="G34" s="449"/>
      <c r="H34" s="448">
        <v>10000</v>
      </c>
      <c r="I34" s="448"/>
      <c r="J34" s="450">
        <v>40000</v>
      </c>
      <c r="K34" s="450"/>
      <c r="L34" s="448">
        <v>25000</v>
      </c>
      <c r="M34" s="450"/>
      <c r="N34" s="451">
        <f t="shared" si="0"/>
        <v>119000</v>
      </c>
      <c r="P34" s="446"/>
    </row>
    <row r="35" spans="1:16" s="445" customFormat="1" ht="18.75" customHeight="1">
      <c r="A35" s="452"/>
      <c r="B35" s="447" t="s">
        <v>2187</v>
      </c>
      <c r="C35" s="441"/>
      <c r="D35" s="448"/>
      <c r="E35" s="448"/>
      <c r="F35" s="448">
        <v>180000</v>
      </c>
      <c r="G35" s="449"/>
      <c r="H35" s="448"/>
      <c r="I35" s="448"/>
      <c r="J35" s="450"/>
      <c r="K35" s="450"/>
      <c r="L35" s="448"/>
      <c r="M35" s="450"/>
      <c r="N35" s="451">
        <f>+D35+F35+H35+J35+L35</f>
        <v>180000</v>
      </c>
      <c r="P35" s="446"/>
    </row>
    <row r="36" spans="1:16" s="445" customFormat="1" ht="37.5">
      <c r="A36" s="452"/>
      <c r="B36" s="447" t="s">
        <v>2188</v>
      </c>
      <c r="C36" s="441"/>
      <c r="D36" s="453"/>
      <c r="E36" s="453"/>
      <c r="F36" s="448">
        <v>5000</v>
      </c>
      <c r="G36" s="426"/>
      <c r="H36" s="453"/>
      <c r="I36" s="453"/>
      <c r="J36" s="454"/>
      <c r="K36" s="454"/>
      <c r="L36" s="448"/>
      <c r="M36" s="454"/>
      <c r="N36" s="451">
        <f t="shared" si="0"/>
        <v>5000</v>
      </c>
      <c r="P36" s="446"/>
    </row>
    <row r="37" spans="1:16" s="445" customFormat="1" ht="18.75">
      <c r="A37" s="452"/>
      <c r="B37" s="447" t="s">
        <v>2189</v>
      </c>
      <c r="C37" s="441"/>
      <c r="D37" s="453"/>
      <c r="E37" s="453"/>
      <c r="F37" s="426"/>
      <c r="G37" s="426"/>
      <c r="H37" s="453"/>
      <c r="I37" s="453"/>
      <c r="J37" s="454"/>
      <c r="K37" s="454"/>
      <c r="L37" s="448">
        <v>360000</v>
      </c>
      <c r="M37" s="454"/>
      <c r="N37" s="451">
        <f t="shared" si="0"/>
        <v>360000</v>
      </c>
      <c r="P37" s="446"/>
    </row>
    <row r="38" spans="1:16" s="445" customFormat="1" ht="18.75">
      <c r="A38" s="452"/>
      <c r="B38" s="447" t="s">
        <v>2190</v>
      </c>
      <c r="C38" s="441"/>
      <c r="D38" s="448"/>
      <c r="E38" s="453"/>
      <c r="F38" s="448"/>
      <c r="G38" s="426"/>
      <c r="H38" s="453"/>
      <c r="I38" s="453"/>
      <c r="J38" s="454"/>
      <c r="K38" s="454"/>
      <c r="L38" s="448"/>
      <c r="M38" s="454"/>
      <c r="N38" s="451">
        <f t="shared" si="0"/>
        <v>0</v>
      </c>
      <c r="P38" s="446"/>
    </row>
    <row r="39" spans="1:16" s="445" customFormat="1" ht="37.5">
      <c r="A39" s="435" t="s">
        <v>2191</v>
      </c>
      <c r="B39" s="420" t="s">
        <v>2192</v>
      </c>
      <c r="C39" s="441"/>
      <c r="D39" s="453"/>
      <c r="E39" s="453"/>
      <c r="F39" s="426"/>
      <c r="G39" s="426"/>
      <c r="H39" s="453"/>
      <c r="I39" s="453"/>
      <c r="J39" s="454"/>
      <c r="K39" s="454"/>
      <c r="L39" s="448"/>
      <c r="M39" s="454"/>
      <c r="N39" s="455"/>
      <c r="P39" s="446"/>
    </row>
    <row r="40" spans="1:16" s="445" customFormat="1" ht="56.25">
      <c r="A40" s="435" t="s">
        <v>887</v>
      </c>
      <c r="B40" s="420" t="s">
        <v>2193</v>
      </c>
      <c r="C40" s="441" t="s">
        <v>2194</v>
      </c>
      <c r="D40" s="456"/>
      <c r="E40" s="456"/>
      <c r="F40" s="426"/>
      <c r="G40" s="426"/>
      <c r="H40" s="425"/>
      <c r="I40" s="456"/>
      <c r="J40" s="457"/>
      <c r="K40" s="457"/>
      <c r="L40" s="456"/>
      <c r="M40" s="427"/>
      <c r="N40" s="424">
        <f t="shared" ref="N40:N46" si="1">+D40+F40+H40+J40+L40</f>
        <v>0</v>
      </c>
    </row>
    <row r="41" spans="1:16" s="445" customFormat="1" ht="56.25">
      <c r="A41" s="435" t="s">
        <v>924</v>
      </c>
      <c r="B41" s="420" t="s">
        <v>2195</v>
      </c>
      <c r="C41" s="441" t="s">
        <v>2196</v>
      </c>
      <c r="D41" s="458"/>
      <c r="E41" s="458"/>
      <c r="F41" s="459">
        <v>8000</v>
      </c>
      <c r="G41" s="460"/>
      <c r="H41" s="442">
        <v>116000</v>
      </c>
      <c r="I41" s="443">
        <v>640300100</v>
      </c>
      <c r="J41" s="457"/>
      <c r="K41" s="457"/>
      <c r="L41" s="457"/>
      <c r="M41" s="427"/>
      <c r="N41" s="424">
        <f t="shared" si="1"/>
        <v>124000</v>
      </c>
    </row>
    <row r="42" spans="1:16" s="445" customFormat="1" ht="56.25" hidden="1">
      <c r="A42" s="435" t="s">
        <v>932</v>
      </c>
      <c r="B42" s="420" t="s">
        <v>2197</v>
      </c>
      <c r="C42" s="441" t="s">
        <v>2198</v>
      </c>
      <c r="D42" s="458"/>
      <c r="E42" s="458"/>
      <c r="F42" s="461"/>
      <c r="G42" s="461"/>
      <c r="H42" s="462"/>
      <c r="I42" s="457"/>
      <c r="J42" s="457"/>
      <c r="K42" s="457"/>
      <c r="L42" s="457"/>
      <c r="M42" s="427"/>
      <c r="N42" s="424">
        <f t="shared" si="1"/>
        <v>0</v>
      </c>
    </row>
    <row r="43" spans="1:16" s="445" customFormat="1" ht="56.25" hidden="1">
      <c r="A43" s="435" t="s">
        <v>943</v>
      </c>
      <c r="B43" s="420" t="s">
        <v>942</v>
      </c>
      <c r="C43" s="441"/>
      <c r="D43" s="458"/>
      <c r="E43" s="458"/>
      <c r="F43" s="461"/>
      <c r="G43" s="461"/>
      <c r="H43" s="462"/>
      <c r="I43" s="457"/>
      <c r="J43" s="457"/>
      <c r="K43" s="457"/>
      <c r="L43" s="457"/>
      <c r="M43" s="427"/>
      <c r="N43" s="424">
        <f t="shared" si="1"/>
        <v>0</v>
      </c>
    </row>
    <row r="44" spans="1:16" s="445" customFormat="1" ht="18.75">
      <c r="A44" s="435" t="s">
        <v>993</v>
      </c>
      <c r="B44" s="420" t="s">
        <v>996</v>
      </c>
      <c r="C44" s="441" t="s">
        <v>2199</v>
      </c>
      <c r="D44" s="458"/>
      <c r="E44" s="458"/>
      <c r="F44" s="461"/>
      <c r="G44" s="461"/>
      <c r="H44" s="462"/>
      <c r="I44" s="457"/>
      <c r="J44" s="457"/>
      <c r="K44" s="457"/>
      <c r="L44" s="457"/>
      <c r="M44" s="427"/>
      <c r="N44" s="424">
        <f t="shared" si="1"/>
        <v>0</v>
      </c>
    </row>
    <row r="45" spans="1:16" s="445" customFormat="1" ht="37.5">
      <c r="A45" s="435" t="s">
        <v>1017</v>
      </c>
      <c r="B45" s="420" t="s">
        <v>2200</v>
      </c>
      <c r="C45" s="441" t="s">
        <v>2201</v>
      </c>
      <c r="D45" s="442"/>
      <c r="E45" s="458"/>
      <c r="F45" s="459">
        <v>29000</v>
      </c>
      <c r="G45" s="460"/>
      <c r="H45" s="444"/>
      <c r="I45" s="427"/>
      <c r="J45" s="457"/>
      <c r="K45" s="457"/>
      <c r="L45" s="457"/>
      <c r="M45" s="427"/>
      <c r="N45" s="424">
        <f t="shared" si="1"/>
        <v>29000</v>
      </c>
      <c r="P45" s="446"/>
    </row>
    <row r="46" spans="1:16" s="445" customFormat="1" ht="57" thickBot="1">
      <c r="A46" s="435" t="s">
        <v>1046</v>
      </c>
      <c r="B46" s="420" t="s">
        <v>2202</v>
      </c>
      <c r="C46" s="441" t="s">
        <v>2203</v>
      </c>
      <c r="D46" s="442">
        <v>96000</v>
      </c>
      <c r="E46" s="443">
        <v>640300100</v>
      </c>
      <c r="F46" s="459">
        <v>110000</v>
      </c>
      <c r="G46" s="460"/>
      <c r="H46" s="462"/>
      <c r="I46" s="457"/>
      <c r="J46" s="457"/>
      <c r="K46" s="457"/>
      <c r="L46" s="457"/>
      <c r="M46" s="427"/>
      <c r="N46" s="424">
        <f t="shared" si="1"/>
        <v>206000</v>
      </c>
      <c r="P46" s="446"/>
    </row>
    <row r="47" spans="1:16" s="445" customFormat="1" ht="57" hidden="1" thickBot="1">
      <c r="A47" s="435" t="s">
        <v>1076</v>
      </c>
      <c r="B47" s="420" t="s">
        <v>2204</v>
      </c>
      <c r="C47" s="441" t="s">
        <v>2205</v>
      </c>
      <c r="D47" s="456"/>
      <c r="E47" s="456"/>
      <c r="F47" s="463"/>
      <c r="G47" s="463"/>
      <c r="H47" s="457"/>
      <c r="I47" s="457"/>
      <c r="J47" s="457"/>
      <c r="K47" s="457"/>
      <c r="L47" s="457"/>
      <c r="M47" s="427"/>
      <c r="N47" s="405" t="e">
        <f>+#REF!+#REF!+#REF!+#REF!+H47+J47+L47</f>
        <v>#REF!</v>
      </c>
    </row>
    <row r="48" spans="1:16" s="445" customFormat="1" ht="38.25" hidden="1" thickBot="1">
      <c r="A48" s="435" t="s">
        <v>1103</v>
      </c>
      <c r="B48" s="420" t="s">
        <v>2206</v>
      </c>
      <c r="C48" s="441" t="s">
        <v>2207</v>
      </c>
      <c r="D48" s="456"/>
      <c r="E48" s="456"/>
      <c r="F48" s="463"/>
      <c r="G48" s="463"/>
      <c r="H48" s="457"/>
      <c r="I48" s="457"/>
      <c r="J48" s="457"/>
      <c r="K48" s="457"/>
      <c r="L48" s="457"/>
      <c r="M48" s="427"/>
      <c r="N48" s="405" t="e">
        <f>+#REF!+#REF!+#REF!+#REF!+H48+J48+L48</f>
        <v>#REF!</v>
      </c>
    </row>
    <row r="49" spans="1:14" s="445" customFormat="1" ht="57" hidden="1" thickBot="1">
      <c r="A49" s="435" t="s">
        <v>1446</v>
      </c>
      <c r="B49" s="420" t="s">
        <v>2208</v>
      </c>
      <c r="C49" s="441" t="s">
        <v>2209</v>
      </c>
      <c r="D49" s="456"/>
      <c r="E49" s="456"/>
      <c r="F49" s="463"/>
      <c r="G49" s="463"/>
      <c r="H49" s="457"/>
      <c r="I49" s="457"/>
      <c r="J49" s="457"/>
      <c r="K49" s="457"/>
      <c r="L49" s="457"/>
      <c r="M49" s="427"/>
      <c r="N49" s="405" t="e">
        <f>+#REF!+#REF!+#REF!+#REF!+H49+J49+L49</f>
        <v>#REF!</v>
      </c>
    </row>
    <row r="50" spans="1:14" s="445" customFormat="1" ht="57" hidden="1" thickBot="1">
      <c r="A50" s="435" t="s">
        <v>1448</v>
      </c>
      <c r="B50" s="420" t="s">
        <v>2210</v>
      </c>
      <c r="C50" s="441" t="s">
        <v>2211</v>
      </c>
      <c r="D50" s="456"/>
      <c r="E50" s="456"/>
      <c r="F50" s="463"/>
      <c r="G50" s="463"/>
      <c r="H50" s="457"/>
      <c r="I50" s="457"/>
      <c r="J50" s="457"/>
      <c r="K50" s="457"/>
      <c r="L50" s="457"/>
      <c r="M50" s="427"/>
      <c r="N50" s="464">
        <f>SUM(D50:L50)</f>
        <v>0</v>
      </c>
    </row>
    <row r="51" spans="1:14" s="445" customFormat="1" ht="38.25" hidden="1" thickBot="1">
      <c r="A51" s="435" t="s">
        <v>1476</v>
      </c>
      <c r="B51" s="420" t="s">
        <v>2212</v>
      </c>
      <c r="C51" s="441" t="s">
        <v>2213</v>
      </c>
      <c r="D51" s="456"/>
      <c r="E51" s="456"/>
      <c r="F51" s="463"/>
      <c r="G51" s="463"/>
      <c r="H51" s="457"/>
      <c r="I51" s="457"/>
      <c r="J51" s="457"/>
      <c r="K51" s="457"/>
      <c r="L51" s="457"/>
      <c r="M51" s="427"/>
      <c r="N51" s="464">
        <f>SUM(D51:L51)</f>
        <v>0</v>
      </c>
    </row>
    <row r="52" spans="1:14" s="445" customFormat="1" ht="19.5" hidden="1" thickBot="1">
      <c r="A52" s="465"/>
      <c r="B52" s="466"/>
      <c r="C52" s="467"/>
      <c r="D52" s="456"/>
      <c r="E52" s="456"/>
      <c r="F52" s="463"/>
      <c r="G52" s="463"/>
      <c r="H52" s="457"/>
      <c r="I52" s="457"/>
      <c r="J52" s="457"/>
      <c r="K52" s="457"/>
      <c r="L52" s="457"/>
      <c r="M52" s="427"/>
      <c r="N52" s="464">
        <f>SUM(D52:L52)</f>
        <v>0</v>
      </c>
    </row>
    <row r="53" spans="1:14" s="474" customFormat="1" ht="57" thickBot="1">
      <c r="A53" s="468"/>
      <c r="B53" s="469" t="s">
        <v>2214</v>
      </c>
      <c r="C53" s="470"/>
      <c r="D53" s="471">
        <f>+D19+D31+D32+D39+D40+D41+D44+D45+D46</f>
        <v>2042000</v>
      </c>
      <c r="E53" s="471"/>
      <c r="F53" s="471">
        <f>+F19+F31+F32+F39+F40+F41+F44+F45+F46</f>
        <v>512000</v>
      </c>
      <c r="G53" s="472"/>
      <c r="H53" s="473">
        <f>+H19+H31+H32+H39+H40+H41+H44+H45+H46</f>
        <v>187000</v>
      </c>
      <c r="I53" s="473"/>
      <c r="J53" s="473">
        <f>+J19+J31+J32+J39+J40+J41+J44+J45+J46</f>
        <v>43000</v>
      </c>
      <c r="K53" s="473"/>
      <c r="L53" s="473">
        <f>+L19+L31+L32+L39+L40+L41+L44+L45+L46</f>
        <v>415000</v>
      </c>
      <c r="M53" s="473">
        <v>0</v>
      </c>
      <c r="N53" s="473">
        <f>+N19+N31+N32+N39+N40+N41+N44+N45+N46</f>
        <v>3199000</v>
      </c>
    </row>
    <row r="54" spans="1:14" s="476" customFormat="1" ht="12.75">
      <c r="A54" s="475"/>
      <c r="B54" s="521"/>
      <c r="C54" s="521"/>
      <c r="D54" s="521"/>
      <c r="E54" s="521"/>
      <c r="F54" s="521"/>
      <c r="G54" s="521"/>
      <c r="H54" s="521"/>
      <c r="I54" s="521"/>
      <c r="J54" s="521"/>
      <c r="K54" s="521"/>
      <c r="L54" s="521"/>
      <c r="M54" s="521"/>
      <c r="N54" s="521"/>
    </row>
    <row r="55" spans="1:14" s="476" customFormat="1" ht="12.75">
      <c r="A55" s="475"/>
      <c r="B55" s="522"/>
      <c r="C55" s="522"/>
      <c r="D55" s="522"/>
      <c r="E55" s="522"/>
      <c r="F55" s="522"/>
      <c r="G55" s="522"/>
      <c r="H55" s="522"/>
      <c r="I55" s="522"/>
      <c r="J55" s="522"/>
      <c r="K55" s="522"/>
      <c r="L55" s="522"/>
      <c r="M55" s="522"/>
      <c r="N55" s="522"/>
    </row>
    <row r="56" spans="1:14" s="480" customFormat="1">
      <c r="A56" s="475"/>
      <c r="B56" s="477"/>
      <c r="C56" s="478"/>
      <c r="D56" s="479"/>
      <c r="E56" s="479"/>
      <c r="F56" s="475"/>
      <c r="G56" s="475"/>
      <c r="H56" s="479"/>
      <c r="I56" s="479"/>
      <c r="J56" s="479"/>
      <c r="K56" s="479"/>
      <c r="L56" s="479"/>
      <c r="M56" s="479"/>
      <c r="N56" s="479"/>
    </row>
    <row r="57" spans="1:14" s="476" customFormat="1">
      <c r="A57" s="475"/>
      <c r="B57" s="481"/>
      <c r="C57" s="482"/>
      <c r="D57" s="483"/>
      <c r="E57" s="483"/>
      <c r="F57" s="484"/>
      <c r="G57" s="484"/>
      <c r="H57" s="483"/>
      <c r="I57" s="483"/>
      <c r="J57" s="483"/>
      <c r="K57" s="483"/>
      <c r="L57" s="483"/>
      <c r="M57" s="483"/>
      <c r="N57" s="483"/>
    </row>
  </sheetData>
  <mergeCells count="15">
    <mergeCell ref="B54:N54"/>
    <mergeCell ref="B55:N55"/>
    <mergeCell ref="A1:N1"/>
    <mergeCell ref="A2:N2"/>
    <mergeCell ref="A3:N3"/>
    <mergeCell ref="A4:N4"/>
    <mergeCell ref="A5:A6"/>
    <mergeCell ref="B5:B6"/>
    <mergeCell ref="C5:C6"/>
    <mergeCell ref="D5:E5"/>
    <mergeCell ref="F5:G5"/>
    <mergeCell ref="H5:I5"/>
    <mergeCell ref="J5:K5"/>
    <mergeCell ref="L5:M5"/>
    <mergeCell ref="N5:N6"/>
  </mergeCells>
  <pageMargins left="0.43307086614173229" right="0.43307086614173229" top="0.74803149606299213" bottom="0.74803149606299213" header="0.31496062992125984" footer="0.31496062992125984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Schema CE</vt:lpstr>
      <vt:lpstr>CE Min</vt:lpstr>
      <vt:lpstr>Alimentazione CE Ricavi</vt:lpstr>
      <vt:lpstr>Alimentazione CE Costi</vt:lpstr>
      <vt:lpstr>Tab.Costi Infragruppo</vt:lpstr>
      <vt:lpstr>'CE Min'!Area_stampa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Nives Di Marco</cp:lastModifiedBy>
  <cp:lastPrinted>2020-02-11T11:04:37Z</cp:lastPrinted>
  <dcterms:created xsi:type="dcterms:W3CDTF">2019-07-05T08:06:15Z</dcterms:created>
  <dcterms:modified xsi:type="dcterms:W3CDTF">2020-02-11T11:04:44Z</dcterms:modified>
</cp:coreProperties>
</file>